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externalReferences>
    <externalReference r:id="rId6"/>
  </externalReferences>
  <calcPr calcId="124519"/>
</workbook>
</file>

<file path=xl/calcChain.xml><?xml version="1.0" encoding="utf-8"?>
<calcChain xmlns="http://schemas.openxmlformats.org/spreadsheetml/2006/main">
  <c r="J86" i="5"/>
  <c r="G86"/>
  <c r="D86"/>
  <c r="J85"/>
  <c r="G85"/>
  <c r="G83" s="1"/>
  <c r="G77" s="1"/>
  <c r="D85"/>
  <c r="L83"/>
  <c r="L77" s="1"/>
  <c r="K83"/>
  <c r="J83"/>
  <c r="I83"/>
  <c r="H83"/>
  <c r="H77" s="1"/>
  <c r="H71" s="1"/>
  <c r="H69" s="1"/>
  <c r="F83"/>
  <c r="F77" s="1"/>
  <c r="F71" s="1"/>
  <c r="F69" s="1"/>
  <c r="E83"/>
  <c r="D83"/>
  <c r="J82"/>
  <c r="G82"/>
  <c r="D82"/>
  <c r="J81"/>
  <c r="G81"/>
  <c r="D81"/>
  <c r="L79"/>
  <c r="J79"/>
  <c r="J77" s="1"/>
  <c r="I79"/>
  <c r="G79"/>
  <c r="F79"/>
  <c r="D79"/>
  <c r="D77" s="1"/>
  <c r="K77"/>
  <c r="K71" s="1"/>
  <c r="K69" s="1"/>
  <c r="I77"/>
  <c r="E77"/>
  <c r="E71" s="1"/>
  <c r="E69" s="1"/>
  <c r="J76"/>
  <c r="J73" s="1"/>
  <c r="J71" s="1"/>
  <c r="J69" s="1"/>
  <c r="G76"/>
  <c r="D76"/>
  <c r="D73" s="1"/>
  <c r="J75"/>
  <c r="G75"/>
  <c r="G73" s="1"/>
  <c r="D75"/>
  <c r="L73"/>
  <c r="L71" s="1"/>
  <c r="L69" s="1"/>
  <c r="I73"/>
  <c r="I71" s="1"/>
  <c r="I69" s="1"/>
  <c r="F73"/>
  <c r="J68"/>
  <c r="G68"/>
  <c r="D68"/>
  <c r="J67"/>
  <c r="G67"/>
  <c r="D67"/>
  <c r="J66"/>
  <c r="G66"/>
  <c r="D66"/>
  <c r="J65"/>
  <c r="I64"/>
  <c r="I61" s="1"/>
  <c r="I55" s="1"/>
  <c r="J63"/>
  <c r="G63"/>
  <c r="D63"/>
  <c r="K61"/>
  <c r="H61"/>
  <c r="E61"/>
  <c r="K60"/>
  <c r="K55" s="1"/>
  <c r="H60"/>
  <c r="E60"/>
  <c r="E55" s="1"/>
  <c r="J59"/>
  <c r="G59"/>
  <c r="D59"/>
  <c r="D60" s="1"/>
  <c r="D64" s="1"/>
  <c r="J57"/>
  <c r="J60" s="1"/>
  <c r="J64" s="1"/>
  <c r="G57"/>
  <c r="G60" s="1"/>
  <c r="G64" s="1"/>
  <c r="G61" s="1"/>
  <c r="D57"/>
  <c r="H55"/>
  <c r="G55" s="1"/>
  <c r="J54"/>
  <c r="G54"/>
  <c r="D54"/>
  <c r="J53"/>
  <c r="J51" s="1"/>
  <c r="G53"/>
  <c r="D53"/>
  <c r="D51" s="1"/>
  <c r="L51"/>
  <c r="K51"/>
  <c r="I51"/>
  <c r="H51"/>
  <c r="G51"/>
  <c r="F51"/>
  <c r="E51"/>
  <c r="E44" s="1"/>
  <c r="J50"/>
  <c r="G50"/>
  <c r="D50"/>
  <c r="D46" s="1"/>
  <c r="J49"/>
  <c r="G49"/>
  <c r="G46" s="1"/>
  <c r="D49"/>
  <c r="J48"/>
  <c r="J46" s="1"/>
  <c r="G48"/>
  <c r="L46"/>
  <c r="I46"/>
  <c r="F46"/>
  <c r="J43"/>
  <c r="G43"/>
  <c r="G40" s="1"/>
  <c r="D43"/>
  <c r="J42"/>
  <c r="J40" s="1"/>
  <c r="G42"/>
  <c r="D42"/>
  <c r="D40" s="1"/>
  <c r="L40"/>
  <c r="K40"/>
  <c r="I40"/>
  <c r="H40"/>
  <c r="F40"/>
  <c r="E40"/>
  <c r="J39"/>
  <c r="G39"/>
  <c r="D39"/>
  <c r="J38"/>
  <c r="G38"/>
  <c r="G36" s="1"/>
  <c r="G34" s="1"/>
  <c r="D38"/>
  <c r="L36"/>
  <c r="L34" s="1"/>
  <c r="K36"/>
  <c r="J36"/>
  <c r="I36"/>
  <c r="H36"/>
  <c r="H34" s="1"/>
  <c r="H22" s="1"/>
  <c r="H16" s="1"/>
  <c r="F36"/>
  <c r="F34" s="1"/>
  <c r="E36"/>
  <c r="D36"/>
  <c r="D34" s="1"/>
  <c r="K34"/>
  <c r="K22" s="1"/>
  <c r="K16" s="1"/>
  <c r="I34"/>
  <c r="E34"/>
  <c r="E22" s="1"/>
  <c r="E16" s="1"/>
  <c r="E14" s="1"/>
  <c r="J33"/>
  <c r="J30" s="1"/>
  <c r="G33"/>
  <c r="D33"/>
  <c r="D30" s="1"/>
  <c r="J32"/>
  <c r="G32"/>
  <c r="G30" s="1"/>
  <c r="D32"/>
  <c r="L30"/>
  <c r="I30"/>
  <c r="F30"/>
  <c r="J29"/>
  <c r="J26" s="1"/>
  <c r="J24" s="1"/>
  <c r="G29"/>
  <c r="D29"/>
  <c r="D26" s="1"/>
  <c r="J28"/>
  <c r="G28"/>
  <c r="G26" s="1"/>
  <c r="G24" s="1"/>
  <c r="D28"/>
  <c r="L26"/>
  <c r="L24" s="1"/>
  <c r="L22" s="1"/>
  <c r="L16" s="1"/>
  <c r="I26"/>
  <c r="F26"/>
  <c r="F24" s="1"/>
  <c r="I24"/>
  <c r="I22" s="1"/>
  <c r="I16" s="1"/>
  <c r="J21"/>
  <c r="G21"/>
  <c r="D21"/>
  <c r="J20"/>
  <c r="G20"/>
  <c r="D20"/>
  <c r="L18"/>
  <c r="J18"/>
  <c r="I18"/>
  <c r="G18"/>
  <c r="F18"/>
  <c r="D18"/>
  <c r="K21" i="4"/>
  <c r="J21"/>
  <c r="I21"/>
  <c r="H21"/>
  <c r="G21"/>
  <c r="F21"/>
  <c r="E21"/>
  <c r="D21"/>
  <c r="C21"/>
  <c r="K20"/>
  <c r="J20"/>
  <c r="I20"/>
  <c r="H20"/>
  <c r="G20"/>
  <c r="F20"/>
  <c r="E20"/>
  <c r="D20"/>
  <c r="C20"/>
  <c r="K14"/>
  <c r="K19" s="1"/>
  <c r="J14"/>
  <c r="J19" s="1"/>
  <c r="H14"/>
  <c r="H19" s="1"/>
  <c r="G14"/>
  <c r="G19" s="1"/>
  <c r="E14"/>
  <c r="E19" s="1"/>
  <c r="D14"/>
  <c r="J231" i="3"/>
  <c r="G231"/>
  <c r="D231"/>
  <c r="J230"/>
  <c r="G230"/>
  <c r="D230"/>
  <c r="J229"/>
  <c r="J226" s="1"/>
  <c r="G229"/>
  <c r="D229"/>
  <c r="D226" s="1"/>
  <c r="J228"/>
  <c r="G228"/>
  <c r="G226" s="1"/>
  <c r="D228"/>
  <c r="L226"/>
  <c r="I226"/>
  <c r="F226"/>
  <c r="J225"/>
  <c r="G225"/>
  <c r="D225"/>
  <c r="L223"/>
  <c r="J223"/>
  <c r="I223"/>
  <c r="G223"/>
  <c r="F223"/>
  <c r="D223"/>
  <c r="J222"/>
  <c r="G222"/>
  <c r="D222"/>
  <c r="J221"/>
  <c r="J218" s="1"/>
  <c r="J215" s="1"/>
  <c r="G221"/>
  <c r="D221"/>
  <c r="D218" s="1"/>
  <c r="D215" s="1"/>
  <c r="J220"/>
  <c r="G220"/>
  <c r="G218" s="1"/>
  <c r="G215" s="1"/>
  <c r="D220"/>
  <c r="L218"/>
  <c r="L215" s="1"/>
  <c r="L208" s="1"/>
  <c r="I218"/>
  <c r="I215" s="1"/>
  <c r="I208" s="1"/>
  <c r="F218"/>
  <c r="F215" s="1"/>
  <c r="F208" s="1"/>
  <c r="J217"/>
  <c r="G217"/>
  <c r="D217"/>
  <c r="J214"/>
  <c r="G214"/>
  <c r="D214"/>
  <c r="J213"/>
  <c r="J210" s="1"/>
  <c r="G213"/>
  <c r="D213"/>
  <c r="D210" s="1"/>
  <c r="D208" s="1"/>
  <c r="J212"/>
  <c r="G212"/>
  <c r="G210" s="1"/>
  <c r="D212"/>
  <c r="L210"/>
  <c r="I210"/>
  <c r="F210"/>
  <c r="J207"/>
  <c r="G207"/>
  <c r="D207"/>
  <c r="J206"/>
  <c r="G206"/>
  <c r="D206"/>
  <c r="J205"/>
  <c r="J202" s="1"/>
  <c r="G205"/>
  <c r="D205"/>
  <c r="D202" s="1"/>
  <c r="J204"/>
  <c r="G204"/>
  <c r="G202" s="1"/>
  <c r="D204"/>
  <c r="L202"/>
  <c r="I202"/>
  <c r="F202"/>
  <c r="J201"/>
  <c r="G201"/>
  <c r="D201"/>
  <c r="L199"/>
  <c r="J199"/>
  <c r="I199"/>
  <c r="G199"/>
  <c r="F199"/>
  <c r="D199"/>
  <c r="J198"/>
  <c r="G198"/>
  <c r="D198"/>
  <c r="J197"/>
  <c r="J193" s="1"/>
  <c r="G197"/>
  <c r="D197"/>
  <c r="J196"/>
  <c r="G196"/>
  <c r="D196"/>
  <c r="J195"/>
  <c r="G195"/>
  <c r="D195"/>
  <c r="D193" s="1"/>
  <c r="L193"/>
  <c r="I193"/>
  <c r="G193"/>
  <c r="F193"/>
  <c r="J192"/>
  <c r="G192"/>
  <c r="D192"/>
  <c r="J191"/>
  <c r="G191"/>
  <c r="D191"/>
  <c r="J190"/>
  <c r="G190"/>
  <c r="D190"/>
  <c r="J189"/>
  <c r="G189"/>
  <c r="D189"/>
  <c r="L187"/>
  <c r="J187"/>
  <c r="I187"/>
  <c r="G187"/>
  <c r="F187"/>
  <c r="D187"/>
  <c r="J186"/>
  <c r="G186"/>
  <c r="D186"/>
  <c r="J185"/>
  <c r="J182" s="1"/>
  <c r="G185"/>
  <c r="D185"/>
  <c r="D182" s="1"/>
  <c r="J184"/>
  <c r="G184"/>
  <c r="G182" s="1"/>
  <c r="G175" s="1"/>
  <c r="G173" s="1"/>
  <c r="D184"/>
  <c r="L182"/>
  <c r="L175" s="1"/>
  <c r="L173" s="1"/>
  <c r="I182"/>
  <c r="I175" s="1"/>
  <c r="I173" s="1"/>
  <c r="F182"/>
  <c r="F175" s="1"/>
  <c r="F173" s="1"/>
  <c r="F12" s="1"/>
  <c r="J181"/>
  <c r="J177" s="1"/>
  <c r="G181"/>
  <c r="D181"/>
  <c r="J180"/>
  <c r="G180"/>
  <c r="D180"/>
  <c r="J179"/>
  <c r="G179"/>
  <c r="D179"/>
  <c r="D177" s="1"/>
  <c r="D175" s="1"/>
  <c r="L177"/>
  <c r="I177"/>
  <c r="G177"/>
  <c r="F177"/>
  <c r="J172"/>
  <c r="G172"/>
  <c r="D172"/>
  <c r="J171"/>
  <c r="J169" s="1"/>
  <c r="G171"/>
  <c r="G169" s="1"/>
  <c r="D171"/>
  <c r="D169" s="1"/>
  <c r="L169"/>
  <c r="K169"/>
  <c r="I169"/>
  <c r="H169"/>
  <c r="F169"/>
  <c r="E169"/>
  <c r="J168"/>
  <c r="G168"/>
  <c r="D168"/>
  <c r="D166" s="1"/>
  <c r="K166"/>
  <c r="J166"/>
  <c r="H166"/>
  <c r="G166"/>
  <c r="E166"/>
  <c r="J165"/>
  <c r="G165"/>
  <c r="G163" s="1"/>
  <c r="D165"/>
  <c r="K163"/>
  <c r="J163"/>
  <c r="H163"/>
  <c r="E163"/>
  <c r="D163"/>
  <c r="J162"/>
  <c r="J159" s="1"/>
  <c r="G162"/>
  <c r="D162"/>
  <c r="D159" s="1"/>
  <c r="J161"/>
  <c r="G161"/>
  <c r="G159" s="1"/>
  <c r="D161"/>
  <c r="K159"/>
  <c r="H159"/>
  <c r="H144" s="1"/>
  <c r="E159"/>
  <c r="J158"/>
  <c r="G158"/>
  <c r="D158"/>
  <c r="K156"/>
  <c r="J156"/>
  <c r="H156"/>
  <c r="G156"/>
  <c r="E156"/>
  <c r="D156"/>
  <c r="J155"/>
  <c r="G155"/>
  <c r="D155"/>
  <c r="J154"/>
  <c r="J150" s="1"/>
  <c r="G154"/>
  <c r="D154"/>
  <c r="J153"/>
  <c r="G153"/>
  <c r="D153"/>
  <c r="J152"/>
  <c r="G152"/>
  <c r="D152"/>
  <c r="D150" s="1"/>
  <c r="K150"/>
  <c r="H150"/>
  <c r="G150"/>
  <c r="E150"/>
  <c r="J149"/>
  <c r="G149"/>
  <c r="D149"/>
  <c r="J148"/>
  <c r="G148"/>
  <c r="D148"/>
  <c r="D146" s="1"/>
  <c r="K146"/>
  <c r="J146"/>
  <c r="H146"/>
  <c r="G146"/>
  <c r="E146"/>
  <c r="L144"/>
  <c r="K144"/>
  <c r="I144"/>
  <c r="F144"/>
  <c r="E144"/>
  <c r="J143"/>
  <c r="G143"/>
  <c r="D143"/>
  <c r="K141"/>
  <c r="J141"/>
  <c r="H141"/>
  <c r="G141"/>
  <c r="E141"/>
  <c r="D141"/>
  <c r="J140"/>
  <c r="G140"/>
  <c r="D140"/>
  <c r="J139"/>
  <c r="J135" s="1"/>
  <c r="J129" s="1"/>
  <c r="G139"/>
  <c r="D139"/>
  <c r="J138"/>
  <c r="G138"/>
  <c r="D138"/>
  <c r="J137"/>
  <c r="G137"/>
  <c r="D137"/>
  <c r="D135" s="1"/>
  <c r="K135"/>
  <c r="H135"/>
  <c r="G135"/>
  <c r="E135"/>
  <c r="J134"/>
  <c r="G134"/>
  <c r="D134"/>
  <c r="J133"/>
  <c r="G133"/>
  <c r="D133"/>
  <c r="D131" s="1"/>
  <c r="D129" s="1"/>
  <c r="K131"/>
  <c r="J131"/>
  <c r="H131"/>
  <c r="H129" s="1"/>
  <c r="G131"/>
  <c r="G129" s="1"/>
  <c r="E131"/>
  <c r="K129"/>
  <c r="E129"/>
  <c r="J128"/>
  <c r="G128"/>
  <c r="D128"/>
  <c r="J127"/>
  <c r="G127"/>
  <c r="D127"/>
  <c r="J126"/>
  <c r="G126"/>
  <c r="G124" s="1"/>
  <c r="G122" s="1"/>
  <c r="D126"/>
  <c r="J124"/>
  <c r="J122" s="1"/>
  <c r="D124"/>
  <c r="D122" s="1"/>
  <c r="D118" s="1"/>
  <c r="J121"/>
  <c r="G121"/>
  <c r="D121"/>
  <c r="J120"/>
  <c r="G120"/>
  <c r="G118" s="1"/>
  <c r="D120"/>
  <c r="J117"/>
  <c r="G117"/>
  <c r="D117"/>
  <c r="J116"/>
  <c r="G116"/>
  <c r="D116"/>
  <c r="D111" s="1"/>
  <c r="J115"/>
  <c r="G115"/>
  <c r="G113" s="1"/>
  <c r="G111" s="1"/>
  <c r="D115"/>
  <c r="K113"/>
  <c r="J113"/>
  <c r="J111" s="1"/>
  <c r="H113"/>
  <c r="H111" s="1"/>
  <c r="H107" s="1"/>
  <c r="H97" s="1"/>
  <c r="E113"/>
  <c r="D113"/>
  <c r="K111"/>
  <c r="E111"/>
  <c r="J110"/>
  <c r="J107" s="1"/>
  <c r="G110"/>
  <c r="D110"/>
  <c r="J109"/>
  <c r="G109"/>
  <c r="G107" s="1"/>
  <c r="D109"/>
  <c r="K107"/>
  <c r="E107"/>
  <c r="J106"/>
  <c r="J103" s="1"/>
  <c r="G106"/>
  <c r="D106"/>
  <c r="D103" s="1"/>
  <c r="J105"/>
  <c r="G105"/>
  <c r="G103" s="1"/>
  <c r="D105"/>
  <c r="K103"/>
  <c r="H103"/>
  <c r="E103"/>
  <c r="J102"/>
  <c r="J99" s="1"/>
  <c r="G102"/>
  <c r="D102"/>
  <c r="D99" s="1"/>
  <c r="J101"/>
  <c r="G101"/>
  <c r="G99" s="1"/>
  <c r="D101"/>
  <c r="K99"/>
  <c r="K97" s="1"/>
  <c r="H99"/>
  <c r="E99"/>
  <c r="E97" s="1"/>
  <c r="J96"/>
  <c r="J93" s="1"/>
  <c r="G96"/>
  <c r="D96"/>
  <c r="D93" s="1"/>
  <c r="J95"/>
  <c r="G95"/>
  <c r="G93" s="1"/>
  <c r="D95"/>
  <c r="K93"/>
  <c r="H93"/>
  <c r="E93"/>
  <c r="J92"/>
  <c r="J89" s="1"/>
  <c r="J87" s="1"/>
  <c r="G92"/>
  <c r="D92"/>
  <c r="D89" s="1"/>
  <c r="J91"/>
  <c r="G91"/>
  <c r="G89" s="1"/>
  <c r="G87" s="1"/>
  <c r="D91"/>
  <c r="K89"/>
  <c r="H89"/>
  <c r="H87" s="1"/>
  <c r="E89"/>
  <c r="K87"/>
  <c r="E87"/>
  <c r="J86"/>
  <c r="G86"/>
  <c r="D86"/>
  <c r="J85"/>
  <c r="G85"/>
  <c r="D85"/>
  <c r="J84"/>
  <c r="G84"/>
  <c r="D84"/>
  <c r="K82"/>
  <c r="J82"/>
  <c r="H82"/>
  <c r="G82"/>
  <c r="E82"/>
  <c r="D82"/>
  <c r="J81"/>
  <c r="G81"/>
  <c r="D81"/>
  <c r="J80"/>
  <c r="G80"/>
  <c r="D80"/>
  <c r="K78"/>
  <c r="J78"/>
  <c r="H78"/>
  <c r="G78"/>
  <c r="E78"/>
  <c r="D78"/>
  <c r="J77"/>
  <c r="G77"/>
  <c r="D77"/>
  <c r="J76"/>
  <c r="G76"/>
  <c r="D76"/>
  <c r="K74"/>
  <c r="J74"/>
  <c r="J72" s="1"/>
  <c r="H74"/>
  <c r="G74"/>
  <c r="E74"/>
  <c r="D74"/>
  <c r="D72" s="1"/>
  <c r="K72"/>
  <c r="H72"/>
  <c r="G72"/>
  <c r="E72"/>
  <c r="J71"/>
  <c r="G71"/>
  <c r="D71"/>
  <c r="J70"/>
  <c r="G70"/>
  <c r="D70"/>
  <c r="J69"/>
  <c r="G69"/>
  <c r="D69"/>
  <c r="J68"/>
  <c r="G68"/>
  <c r="D68"/>
  <c r="J67"/>
  <c r="G67"/>
  <c r="G62" s="1"/>
  <c r="D67"/>
  <c r="J66"/>
  <c r="G66"/>
  <c r="D66"/>
  <c r="J65"/>
  <c r="G65"/>
  <c r="D65"/>
  <c r="J64"/>
  <c r="G64"/>
  <c r="D64"/>
  <c r="K62"/>
  <c r="J62"/>
  <c r="H62"/>
  <c r="E62"/>
  <c r="D62"/>
  <c r="J61"/>
  <c r="G61"/>
  <c r="D61"/>
  <c r="J60"/>
  <c r="G60"/>
  <c r="D60"/>
  <c r="K58"/>
  <c r="J58"/>
  <c r="H58"/>
  <c r="G58"/>
  <c r="E58"/>
  <c r="D58"/>
  <c r="J57"/>
  <c r="G57"/>
  <c r="G55" s="1"/>
  <c r="D57"/>
  <c r="K55"/>
  <c r="J55"/>
  <c r="H55"/>
  <c r="E55"/>
  <c r="D55"/>
  <c r="J54"/>
  <c r="G54"/>
  <c r="D54"/>
  <c r="J53"/>
  <c r="G53"/>
  <c r="D53"/>
  <c r="J52"/>
  <c r="G52"/>
  <c r="D52"/>
  <c r="J51"/>
  <c r="G51"/>
  <c r="D51"/>
  <c r="J50"/>
  <c r="G50"/>
  <c r="D50"/>
  <c r="J49"/>
  <c r="G49"/>
  <c r="D49"/>
  <c r="J48"/>
  <c r="J45" s="1"/>
  <c r="G48"/>
  <c r="D48"/>
  <c r="D45" s="1"/>
  <c r="J47"/>
  <c r="G47"/>
  <c r="G45" s="1"/>
  <c r="D47"/>
  <c r="K45"/>
  <c r="H45"/>
  <c r="E45"/>
  <c r="J44"/>
  <c r="J40" s="1"/>
  <c r="G44"/>
  <c r="D44"/>
  <c r="J43"/>
  <c r="G43"/>
  <c r="D43"/>
  <c r="J42"/>
  <c r="G42"/>
  <c r="D42"/>
  <c r="D40" s="1"/>
  <c r="K40"/>
  <c r="H40"/>
  <c r="G40"/>
  <c r="E40"/>
  <c r="J39"/>
  <c r="G39"/>
  <c r="D39"/>
  <c r="J38"/>
  <c r="G38"/>
  <c r="D38"/>
  <c r="J37"/>
  <c r="G37"/>
  <c r="D37"/>
  <c r="J36"/>
  <c r="G36"/>
  <c r="D36"/>
  <c r="J35"/>
  <c r="G35"/>
  <c r="D35"/>
  <c r="J34"/>
  <c r="J31" s="1"/>
  <c r="G34"/>
  <c r="D34"/>
  <c r="D31" s="1"/>
  <c r="D29" s="1"/>
  <c r="J33"/>
  <c r="G33"/>
  <c r="G31" s="1"/>
  <c r="D33"/>
  <c r="K31"/>
  <c r="K29" s="1"/>
  <c r="H31"/>
  <c r="E31"/>
  <c r="E29" s="1"/>
  <c r="H29"/>
  <c r="J28"/>
  <c r="G28"/>
  <c r="D28"/>
  <c r="K26"/>
  <c r="J26"/>
  <c r="H26"/>
  <c r="G26"/>
  <c r="E26"/>
  <c r="D26"/>
  <c r="J25"/>
  <c r="G25"/>
  <c r="G23" s="1"/>
  <c r="G16" s="1"/>
  <c r="D25"/>
  <c r="D23" s="1"/>
  <c r="K23"/>
  <c r="K16" s="1"/>
  <c r="K14" s="1"/>
  <c r="K12" s="1"/>
  <c r="J23"/>
  <c r="H23"/>
  <c r="H16" s="1"/>
  <c r="E23"/>
  <c r="E16" s="1"/>
  <c r="J22"/>
  <c r="G22"/>
  <c r="D22"/>
  <c r="J21"/>
  <c r="G21"/>
  <c r="D21"/>
  <c r="J20"/>
  <c r="G20"/>
  <c r="D20"/>
  <c r="K18"/>
  <c r="J18"/>
  <c r="J16" s="1"/>
  <c r="H18"/>
  <c r="G18"/>
  <c r="E18"/>
  <c r="D18"/>
  <c r="D16" s="1"/>
  <c r="L14"/>
  <c r="I14"/>
  <c r="I12" s="1"/>
  <c r="F14"/>
  <c r="L310" i="2"/>
  <c r="L308" s="1"/>
  <c r="L306" s="1"/>
  <c r="I310"/>
  <c r="I308" s="1"/>
  <c r="I306" s="1"/>
  <c r="F310"/>
  <c r="F308" s="1"/>
  <c r="F306" s="1"/>
  <c r="N308"/>
  <c r="M308"/>
  <c r="M306" s="1"/>
  <c r="K308"/>
  <c r="K306" s="1"/>
  <c r="J308"/>
  <c r="H308"/>
  <c r="G308"/>
  <c r="G306" s="1"/>
  <c r="N306"/>
  <c r="J306"/>
  <c r="H306"/>
  <c r="L305"/>
  <c r="I305"/>
  <c r="I302" s="1"/>
  <c r="F305"/>
  <c r="L304"/>
  <c r="L302" s="1"/>
  <c r="I304"/>
  <c r="F304"/>
  <c r="F302" s="1"/>
  <c r="N302"/>
  <c r="M302"/>
  <c r="K302"/>
  <c r="J302"/>
  <c r="H302"/>
  <c r="G302"/>
  <c r="L300"/>
  <c r="L298" s="1"/>
  <c r="I300"/>
  <c r="F300"/>
  <c r="F298" s="1"/>
  <c r="N298"/>
  <c r="M298"/>
  <c r="K298"/>
  <c r="J298"/>
  <c r="I298"/>
  <c r="H298"/>
  <c r="G298"/>
  <c r="L297"/>
  <c r="L295" s="1"/>
  <c r="I297"/>
  <c r="F297"/>
  <c r="F295" s="1"/>
  <c r="N295"/>
  <c r="M295"/>
  <c r="K295"/>
  <c r="J295"/>
  <c r="I295"/>
  <c r="H295"/>
  <c r="G295"/>
  <c r="L294"/>
  <c r="L292" s="1"/>
  <c r="I294"/>
  <c r="F294"/>
  <c r="F292" s="1"/>
  <c r="N292"/>
  <c r="M292"/>
  <c r="K292"/>
  <c r="J292"/>
  <c r="I292"/>
  <c r="H292"/>
  <c r="G292"/>
  <c r="L291"/>
  <c r="L289" s="1"/>
  <c r="I291"/>
  <c r="F291"/>
  <c r="F289" s="1"/>
  <c r="N289"/>
  <c r="M289"/>
  <c r="K289"/>
  <c r="J289"/>
  <c r="I289"/>
  <c r="H289"/>
  <c r="G289"/>
  <c r="L288"/>
  <c r="L286" s="1"/>
  <c r="I288"/>
  <c r="F288"/>
  <c r="F286" s="1"/>
  <c r="N286"/>
  <c r="M286"/>
  <c r="K286"/>
  <c r="J286"/>
  <c r="I286"/>
  <c r="H286"/>
  <c r="G286"/>
  <c r="L285"/>
  <c r="L283" s="1"/>
  <c r="I285"/>
  <c r="F285"/>
  <c r="F283" s="1"/>
  <c r="N283"/>
  <c r="M283"/>
  <c r="K283"/>
  <c r="J283"/>
  <c r="I283"/>
  <c r="H283"/>
  <c r="G283"/>
  <c r="L282"/>
  <c r="L280" s="1"/>
  <c r="I282"/>
  <c r="F282"/>
  <c r="F280" s="1"/>
  <c r="N280"/>
  <c r="M280"/>
  <c r="K280"/>
  <c r="J280"/>
  <c r="I280"/>
  <c r="H280"/>
  <c r="G280"/>
  <c r="L279"/>
  <c r="I279"/>
  <c r="F279"/>
  <c r="L278"/>
  <c r="I278"/>
  <c r="I276" s="1"/>
  <c r="F278"/>
  <c r="N276"/>
  <c r="N274" s="1"/>
  <c r="M276"/>
  <c r="L276"/>
  <c r="L274" s="1"/>
  <c r="K276"/>
  <c r="J276"/>
  <c r="J274" s="1"/>
  <c r="H276"/>
  <c r="H274" s="1"/>
  <c r="G276"/>
  <c r="F276"/>
  <c r="M274"/>
  <c r="K274"/>
  <c r="G274"/>
  <c r="L273"/>
  <c r="L271" s="1"/>
  <c r="I273"/>
  <c r="F273"/>
  <c r="F271" s="1"/>
  <c r="N271"/>
  <c r="M271"/>
  <c r="K271"/>
  <c r="J271"/>
  <c r="I271"/>
  <c r="H271"/>
  <c r="G271"/>
  <c r="L270"/>
  <c r="L268" s="1"/>
  <c r="I270"/>
  <c r="F270"/>
  <c r="F268" s="1"/>
  <c r="N268"/>
  <c r="M268"/>
  <c r="K268"/>
  <c r="J268"/>
  <c r="I268"/>
  <c r="H268"/>
  <c r="G268"/>
  <c r="L267"/>
  <c r="L265" s="1"/>
  <c r="I267"/>
  <c r="F267"/>
  <c r="F265" s="1"/>
  <c r="N265"/>
  <c r="M265"/>
  <c r="K265"/>
  <c r="J265"/>
  <c r="I265"/>
  <c r="H265"/>
  <c r="G265"/>
  <c r="L264"/>
  <c r="I264"/>
  <c r="F264"/>
  <c r="L263"/>
  <c r="I263"/>
  <c r="I261" s="1"/>
  <c r="F263"/>
  <c r="N261"/>
  <c r="M261"/>
  <c r="L261"/>
  <c r="K261"/>
  <c r="J261"/>
  <c r="H261"/>
  <c r="G261"/>
  <c r="F261"/>
  <c r="L260"/>
  <c r="I260"/>
  <c r="F260"/>
  <c r="L259"/>
  <c r="L257" s="1"/>
  <c r="I259"/>
  <c r="F259"/>
  <c r="F257" s="1"/>
  <c r="N257"/>
  <c r="M257"/>
  <c r="M243" s="1"/>
  <c r="K257"/>
  <c r="J257"/>
  <c r="I257"/>
  <c r="H257"/>
  <c r="G257"/>
  <c r="L256"/>
  <c r="I256"/>
  <c r="F256"/>
  <c r="L255"/>
  <c r="I255"/>
  <c r="I253" s="1"/>
  <c r="F255"/>
  <c r="N253"/>
  <c r="M253"/>
  <c r="L253"/>
  <c r="K253"/>
  <c r="J253"/>
  <c r="H253"/>
  <c r="G253"/>
  <c r="F253"/>
  <c r="L252"/>
  <c r="I252"/>
  <c r="I249" s="1"/>
  <c r="F252"/>
  <c r="L251"/>
  <c r="L249" s="1"/>
  <c r="I251"/>
  <c r="F251"/>
  <c r="F249" s="1"/>
  <c r="N249"/>
  <c r="M249"/>
  <c r="K249"/>
  <c r="J249"/>
  <c r="H249"/>
  <c r="G249"/>
  <c r="L248"/>
  <c r="I248"/>
  <c r="F248"/>
  <c r="L247"/>
  <c r="I247"/>
  <c r="I245" s="1"/>
  <c r="F247"/>
  <c r="N245"/>
  <c r="N243" s="1"/>
  <c r="M245"/>
  <c r="L245"/>
  <c r="K245"/>
  <c r="J245"/>
  <c r="J243" s="1"/>
  <c r="H245"/>
  <c r="H243" s="1"/>
  <c r="G245"/>
  <c r="F245"/>
  <c r="K243"/>
  <c r="G243"/>
  <c r="L242"/>
  <c r="L240" s="1"/>
  <c r="I242"/>
  <c r="F242"/>
  <c r="F240" s="1"/>
  <c r="N240"/>
  <c r="M240"/>
  <c r="K240"/>
  <c r="J240"/>
  <c r="I240"/>
  <c r="H240"/>
  <c r="G240"/>
  <c r="L239"/>
  <c r="L237" s="1"/>
  <c r="I239"/>
  <c r="F239"/>
  <c r="F237" s="1"/>
  <c r="N237"/>
  <c r="M237"/>
  <c r="K237"/>
  <c r="J237"/>
  <c r="I237"/>
  <c r="H237"/>
  <c r="G237"/>
  <c r="L236"/>
  <c r="I236"/>
  <c r="F236"/>
  <c r="L235"/>
  <c r="I235"/>
  <c r="F235"/>
  <c r="L234"/>
  <c r="L232" s="1"/>
  <c r="I234"/>
  <c r="F234"/>
  <c r="F232" s="1"/>
  <c r="N232"/>
  <c r="M232"/>
  <c r="K232"/>
  <c r="J232"/>
  <c r="I232"/>
  <c r="H232"/>
  <c r="G232"/>
  <c r="L231"/>
  <c r="I231"/>
  <c r="F231"/>
  <c r="L230"/>
  <c r="I230"/>
  <c r="I227" s="1"/>
  <c r="F230"/>
  <c r="L229"/>
  <c r="L227" s="1"/>
  <c r="I229"/>
  <c r="F229"/>
  <c r="F227" s="1"/>
  <c r="N227"/>
  <c r="M227"/>
  <c r="K227"/>
  <c r="J227"/>
  <c r="H227"/>
  <c r="G227"/>
  <c r="L226"/>
  <c r="I226"/>
  <c r="F226"/>
  <c r="L225"/>
  <c r="I225"/>
  <c r="F225"/>
  <c r="L224"/>
  <c r="I224"/>
  <c r="F224"/>
  <c r="L223"/>
  <c r="I223"/>
  <c r="F223"/>
  <c r="L222"/>
  <c r="I222"/>
  <c r="F222"/>
  <c r="L221"/>
  <c r="I221"/>
  <c r="F221"/>
  <c r="L220"/>
  <c r="L218" s="1"/>
  <c r="I220"/>
  <c r="F220"/>
  <c r="F218" s="1"/>
  <c r="N218"/>
  <c r="M218"/>
  <c r="K218"/>
  <c r="J218"/>
  <c r="I218"/>
  <c r="H218"/>
  <c r="G218"/>
  <c r="L217"/>
  <c r="L215" s="1"/>
  <c r="L213" s="1"/>
  <c r="I217"/>
  <c r="F217"/>
  <c r="F215" s="1"/>
  <c r="N215"/>
  <c r="M215"/>
  <c r="M213" s="1"/>
  <c r="K215"/>
  <c r="K213" s="1"/>
  <c r="J215"/>
  <c r="I215"/>
  <c r="H215"/>
  <c r="G215"/>
  <c r="G213" s="1"/>
  <c r="N213"/>
  <c r="J213"/>
  <c r="H213"/>
  <c r="L212"/>
  <c r="I212"/>
  <c r="F212"/>
  <c r="L211"/>
  <c r="L209" s="1"/>
  <c r="I211"/>
  <c r="F211"/>
  <c r="F209" s="1"/>
  <c r="N209"/>
  <c r="M209"/>
  <c r="K209"/>
  <c r="J209"/>
  <c r="I209"/>
  <c r="H209"/>
  <c r="G209"/>
  <c r="L208"/>
  <c r="L206" s="1"/>
  <c r="I208"/>
  <c r="F208"/>
  <c r="F206" s="1"/>
  <c r="N206"/>
  <c r="M206"/>
  <c r="K206"/>
  <c r="J206"/>
  <c r="I206"/>
  <c r="H206"/>
  <c r="G206"/>
  <c r="L205"/>
  <c r="L203" s="1"/>
  <c r="I205"/>
  <c r="F205"/>
  <c r="F203" s="1"/>
  <c r="N203"/>
  <c r="M203"/>
  <c r="K203"/>
  <c r="J203"/>
  <c r="I203"/>
  <c r="H203"/>
  <c r="G203"/>
  <c r="L202"/>
  <c r="L197" s="1"/>
  <c r="I202"/>
  <c r="F202"/>
  <c r="L201"/>
  <c r="I201"/>
  <c r="F201"/>
  <c r="L200"/>
  <c r="I200"/>
  <c r="F200"/>
  <c r="L199"/>
  <c r="I199"/>
  <c r="I197" s="1"/>
  <c r="F199"/>
  <c r="N197"/>
  <c r="M197"/>
  <c r="K197"/>
  <c r="J197"/>
  <c r="H197"/>
  <c r="G197"/>
  <c r="F197"/>
  <c r="L196"/>
  <c r="I196"/>
  <c r="F196"/>
  <c r="L195"/>
  <c r="I195"/>
  <c r="F195"/>
  <c r="L194"/>
  <c r="I194"/>
  <c r="I191" s="1"/>
  <c r="F194"/>
  <c r="L193"/>
  <c r="L191" s="1"/>
  <c r="I193"/>
  <c r="F193"/>
  <c r="F191" s="1"/>
  <c r="N191"/>
  <c r="M191"/>
  <c r="K191"/>
  <c r="J191"/>
  <c r="H191"/>
  <c r="G191"/>
  <c r="L190"/>
  <c r="I190"/>
  <c r="F190"/>
  <c r="L189"/>
  <c r="I189"/>
  <c r="F189"/>
  <c r="L188"/>
  <c r="L186" s="1"/>
  <c r="I188"/>
  <c r="F188"/>
  <c r="F186" s="1"/>
  <c r="N186"/>
  <c r="M186"/>
  <c r="M184" s="1"/>
  <c r="K186"/>
  <c r="K184" s="1"/>
  <c r="J186"/>
  <c r="I186"/>
  <c r="I184" s="1"/>
  <c r="H186"/>
  <c r="G186"/>
  <c r="G184" s="1"/>
  <c r="N184"/>
  <c r="J184"/>
  <c r="H184"/>
  <c r="L183"/>
  <c r="I183"/>
  <c r="I181" s="1"/>
  <c r="F183"/>
  <c r="N181"/>
  <c r="M181"/>
  <c r="L181"/>
  <c r="K181"/>
  <c r="J181"/>
  <c r="H181"/>
  <c r="G181"/>
  <c r="F181"/>
  <c r="L180"/>
  <c r="I180"/>
  <c r="I178" s="1"/>
  <c r="F180"/>
  <c r="N178"/>
  <c r="M178"/>
  <c r="L178"/>
  <c r="K178"/>
  <c r="J178"/>
  <c r="H178"/>
  <c r="G178"/>
  <c r="F178"/>
  <c r="L177"/>
  <c r="I177"/>
  <c r="I175" s="1"/>
  <c r="F177"/>
  <c r="N175"/>
  <c r="M175"/>
  <c r="L175"/>
  <c r="K175"/>
  <c r="J175"/>
  <c r="H175"/>
  <c r="G175"/>
  <c r="F175"/>
  <c r="L174"/>
  <c r="I174"/>
  <c r="I172" s="1"/>
  <c r="F174"/>
  <c r="N172"/>
  <c r="M172"/>
  <c r="L172"/>
  <c r="K172"/>
  <c r="J172"/>
  <c r="H172"/>
  <c r="G172"/>
  <c r="F172"/>
  <c r="L171"/>
  <c r="I171"/>
  <c r="I169" s="1"/>
  <c r="F171"/>
  <c r="N169"/>
  <c r="M169"/>
  <c r="L169"/>
  <c r="K169"/>
  <c r="J169"/>
  <c r="H169"/>
  <c r="G169"/>
  <c r="F169"/>
  <c r="L168"/>
  <c r="I168"/>
  <c r="I166" s="1"/>
  <c r="F168"/>
  <c r="N166"/>
  <c r="M166"/>
  <c r="L166"/>
  <c r="L164" s="1"/>
  <c r="K166"/>
  <c r="J166"/>
  <c r="J164" s="1"/>
  <c r="H166"/>
  <c r="H164" s="1"/>
  <c r="G166"/>
  <c r="F166"/>
  <c r="F164" s="1"/>
  <c r="N164"/>
  <c r="M164"/>
  <c r="K164"/>
  <c r="G164"/>
  <c r="L163"/>
  <c r="L161" s="1"/>
  <c r="I163"/>
  <c r="F163"/>
  <c r="F161" s="1"/>
  <c r="N161"/>
  <c r="M161"/>
  <c r="K161"/>
  <c r="J161"/>
  <c r="I161"/>
  <c r="H161"/>
  <c r="G161"/>
  <c r="L160"/>
  <c r="L158" s="1"/>
  <c r="I160"/>
  <c r="F160"/>
  <c r="F158" s="1"/>
  <c r="N158"/>
  <c r="M158"/>
  <c r="K158"/>
  <c r="J158"/>
  <c r="I158"/>
  <c r="H158"/>
  <c r="G158"/>
  <c r="L157"/>
  <c r="L155" s="1"/>
  <c r="I157"/>
  <c r="F157"/>
  <c r="F155" s="1"/>
  <c r="N155"/>
  <c r="M155"/>
  <c r="K155"/>
  <c r="J155"/>
  <c r="I155"/>
  <c r="H155"/>
  <c r="G155"/>
  <c r="L154"/>
  <c r="L152" s="1"/>
  <c r="I154"/>
  <c r="F154"/>
  <c r="F152" s="1"/>
  <c r="N152"/>
  <c r="M152"/>
  <c r="K152"/>
  <c r="J152"/>
  <c r="I152"/>
  <c r="H152"/>
  <c r="G152"/>
  <c r="L151"/>
  <c r="L149" s="1"/>
  <c r="I151"/>
  <c r="F151"/>
  <c r="F149" s="1"/>
  <c r="N149"/>
  <c r="M149"/>
  <c r="K149"/>
  <c r="J149"/>
  <c r="I149"/>
  <c r="H149"/>
  <c r="G149"/>
  <c r="L148"/>
  <c r="L146" s="1"/>
  <c r="I148"/>
  <c r="F148"/>
  <c r="F146" s="1"/>
  <c r="F144" s="1"/>
  <c r="N146"/>
  <c r="N144" s="1"/>
  <c r="M146"/>
  <c r="M144" s="1"/>
  <c r="K146"/>
  <c r="K144" s="1"/>
  <c r="J146"/>
  <c r="J144" s="1"/>
  <c r="I146"/>
  <c r="I144" s="1"/>
  <c r="H146"/>
  <c r="G146"/>
  <c r="G144" s="1"/>
  <c r="H144"/>
  <c r="L143"/>
  <c r="I143"/>
  <c r="I141" s="1"/>
  <c r="F143"/>
  <c r="F141" s="1"/>
  <c r="N141"/>
  <c r="M141"/>
  <c r="L141"/>
  <c r="K141"/>
  <c r="J141"/>
  <c r="H141"/>
  <c r="G141"/>
  <c r="L140"/>
  <c r="I140"/>
  <c r="F140"/>
  <c r="L139"/>
  <c r="I139"/>
  <c r="F139"/>
  <c r="L138"/>
  <c r="I138"/>
  <c r="F138"/>
  <c r="L137"/>
  <c r="I137"/>
  <c r="F137"/>
  <c r="L136"/>
  <c r="I136"/>
  <c r="I132" s="1"/>
  <c r="F136"/>
  <c r="L135"/>
  <c r="I135"/>
  <c r="F135"/>
  <c r="L134"/>
  <c r="L132" s="1"/>
  <c r="I134"/>
  <c r="F134"/>
  <c r="N132"/>
  <c r="M132"/>
  <c r="K132"/>
  <c r="J132"/>
  <c r="H132"/>
  <c r="G132"/>
  <c r="F132"/>
  <c r="L131"/>
  <c r="I131"/>
  <c r="F131"/>
  <c r="L130"/>
  <c r="I130"/>
  <c r="F130"/>
  <c r="L129"/>
  <c r="I129"/>
  <c r="I126" s="1"/>
  <c r="F129"/>
  <c r="L128"/>
  <c r="L126" s="1"/>
  <c r="I128"/>
  <c r="F128"/>
  <c r="F126" s="1"/>
  <c r="N126"/>
  <c r="M126"/>
  <c r="K126"/>
  <c r="J126"/>
  <c r="H126"/>
  <c r="G126"/>
  <c r="L125"/>
  <c r="L123" s="1"/>
  <c r="I125"/>
  <c r="F125"/>
  <c r="F123" s="1"/>
  <c r="N123"/>
  <c r="M123"/>
  <c r="K123"/>
  <c r="J123"/>
  <c r="I123"/>
  <c r="H123"/>
  <c r="G123"/>
  <c r="L122"/>
  <c r="I122"/>
  <c r="F122"/>
  <c r="L121"/>
  <c r="I121"/>
  <c r="F121"/>
  <c r="L120"/>
  <c r="I120"/>
  <c r="F120"/>
  <c r="L119"/>
  <c r="I119"/>
  <c r="I116" s="1"/>
  <c r="F119"/>
  <c r="L118"/>
  <c r="L116" s="1"/>
  <c r="I118"/>
  <c r="F118"/>
  <c r="F116" s="1"/>
  <c r="N116"/>
  <c r="M116"/>
  <c r="K116"/>
  <c r="J116"/>
  <c r="H116"/>
  <c r="G116"/>
  <c r="L115"/>
  <c r="I115"/>
  <c r="F115"/>
  <c r="L114"/>
  <c r="I114"/>
  <c r="F114"/>
  <c r="L113"/>
  <c r="L111" s="1"/>
  <c r="I113"/>
  <c r="F113"/>
  <c r="F111" s="1"/>
  <c r="N111"/>
  <c r="M111"/>
  <c r="K111"/>
  <c r="J111"/>
  <c r="I111"/>
  <c r="H111"/>
  <c r="G111"/>
  <c r="L110"/>
  <c r="I110"/>
  <c r="F110"/>
  <c r="L109"/>
  <c r="I109"/>
  <c r="F109"/>
  <c r="L108"/>
  <c r="I108"/>
  <c r="F108"/>
  <c r="L107"/>
  <c r="I107"/>
  <c r="F107"/>
  <c r="L106"/>
  <c r="I106"/>
  <c r="F106"/>
  <c r="L105"/>
  <c r="I105"/>
  <c r="I103" s="1"/>
  <c r="F105"/>
  <c r="F103" s="1"/>
  <c r="N103"/>
  <c r="M103"/>
  <c r="L103"/>
  <c r="K103"/>
  <c r="J103"/>
  <c r="H103"/>
  <c r="G103"/>
  <c r="L102"/>
  <c r="I102"/>
  <c r="F102"/>
  <c r="L101"/>
  <c r="I101"/>
  <c r="F101"/>
  <c r="L100"/>
  <c r="I100"/>
  <c r="F100"/>
  <c r="L99"/>
  <c r="L97" s="1"/>
  <c r="I99"/>
  <c r="F99"/>
  <c r="F97" s="1"/>
  <c r="N97"/>
  <c r="M97"/>
  <c r="K97"/>
  <c r="J97"/>
  <c r="I97"/>
  <c r="H97"/>
  <c r="G97"/>
  <c r="L96"/>
  <c r="I96"/>
  <c r="F96"/>
  <c r="L95"/>
  <c r="I95"/>
  <c r="I93" s="1"/>
  <c r="I91" s="1"/>
  <c r="F95"/>
  <c r="F93" s="1"/>
  <c r="N93"/>
  <c r="N91" s="1"/>
  <c r="M93"/>
  <c r="L93"/>
  <c r="L91" s="1"/>
  <c r="K93"/>
  <c r="K91" s="1"/>
  <c r="J93"/>
  <c r="J91" s="1"/>
  <c r="H93"/>
  <c r="H91" s="1"/>
  <c r="G93"/>
  <c r="G91" s="1"/>
  <c r="M91"/>
  <c r="L90"/>
  <c r="L88" s="1"/>
  <c r="I90"/>
  <c r="F90"/>
  <c r="F88" s="1"/>
  <c r="N88"/>
  <c r="M88"/>
  <c r="K88"/>
  <c r="J88"/>
  <c r="I88"/>
  <c r="H88"/>
  <c r="G88"/>
  <c r="L87"/>
  <c r="L85" s="1"/>
  <c r="I87"/>
  <c r="F87"/>
  <c r="F85" s="1"/>
  <c r="N85"/>
  <c r="M85"/>
  <c r="K85"/>
  <c r="J85"/>
  <c r="I85"/>
  <c r="H85"/>
  <c r="G85"/>
  <c r="L84"/>
  <c r="L82" s="1"/>
  <c r="I84"/>
  <c r="F84"/>
  <c r="F82" s="1"/>
  <c r="N82"/>
  <c r="M82"/>
  <c r="K82"/>
  <c r="J82"/>
  <c r="I82"/>
  <c r="H82"/>
  <c r="G82"/>
  <c r="L81"/>
  <c r="L79" s="1"/>
  <c r="I81"/>
  <c r="F81"/>
  <c r="F79" s="1"/>
  <c r="N79"/>
  <c r="M79"/>
  <c r="K79"/>
  <c r="J79"/>
  <c r="I79"/>
  <c r="H79"/>
  <c r="G79"/>
  <c r="L78"/>
  <c r="I78"/>
  <c r="F78"/>
  <c r="L77"/>
  <c r="I77"/>
  <c r="I75" s="1"/>
  <c r="F77"/>
  <c r="F75" s="1"/>
  <c r="N75"/>
  <c r="M75"/>
  <c r="L75"/>
  <c r="K75"/>
  <c r="J75"/>
  <c r="H75"/>
  <c r="G75"/>
  <c r="L74"/>
  <c r="I74"/>
  <c r="I72" s="1"/>
  <c r="F74"/>
  <c r="F72" s="1"/>
  <c r="N72"/>
  <c r="M72"/>
  <c r="L72"/>
  <c r="K72"/>
  <c r="J72"/>
  <c r="H72"/>
  <c r="G72"/>
  <c r="L71"/>
  <c r="I71"/>
  <c r="I67" s="1"/>
  <c r="F71"/>
  <c r="L70"/>
  <c r="I70"/>
  <c r="F70"/>
  <c r="L69"/>
  <c r="L67" s="1"/>
  <c r="I69"/>
  <c r="F69"/>
  <c r="N67"/>
  <c r="N65" s="1"/>
  <c r="M67"/>
  <c r="M65" s="1"/>
  <c r="K67"/>
  <c r="J67"/>
  <c r="J65" s="1"/>
  <c r="H67"/>
  <c r="H65" s="1"/>
  <c r="G67"/>
  <c r="F67"/>
  <c r="F65" s="1"/>
  <c r="K65"/>
  <c r="G65"/>
  <c r="L64"/>
  <c r="L62" s="1"/>
  <c r="I64"/>
  <c r="F64"/>
  <c r="F62" s="1"/>
  <c r="N62"/>
  <c r="M62"/>
  <c r="K62"/>
  <c r="J62"/>
  <c r="I62"/>
  <c r="H62"/>
  <c r="G62"/>
  <c r="L61"/>
  <c r="L59" s="1"/>
  <c r="I61"/>
  <c r="F61"/>
  <c r="F59" s="1"/>
  <c r="N59"/>
  <c r="M59"/>
  <c r="K59"/>
  <c r="J59"/>
  <c r="I59"/>
  <c r="H59"/>
  <c r="G59"/>
  <c r="L58"/>
  <c r="L56" s="1"/>
  <c r="I58"/>
  <c r="F58"/>
  <c r="F56" s="1"/>
  <c r="N56"/>
  <c r="M56"/>
  <c r="K56"/>
  <c r="J56"/>
  <c r="I56"/>
  <c r="H56"/>
  <c r="G56"/>
  <c r="L55"/>
  <c r="L53" s="1"/>
  <c r="I55"/>
  <c r="F55"/>
  <c r="F53" s="1"/>
  <c r="N53"/>
  <c r="M53"/>
  <c r="K53"/>
  <c r="J53"/>
  <c r="I53"/>
  <c r="H53"/>
  <c r="G53"/>
  <c r="L52"/>
  <c r="L50" s="1"/>
  <c r="I52"/>
  <c r="F52"/>
  <c r="F50" s="1"/>
  <c r="F48" s="1"/>
  <c r="N50"/>
  <c r="N48" s="1"/>
  <c r="M50"/>
  <c r="M48" s="1"/>
  <c r="K50"/>
  <c r="K48" s="1"/>
  <c r="J50"/>
  <c r="J48" s="1"/>
  <c r="I50"/>
  <c r="I48" s="1"/>
  <c r="H50"/>
  <c r="G50"/>
  <c r="G48" s="1"/>
  <c r="H48"/>
  <c r="L46"/>
  <c r="I46"/>
  <c r="I43" s="1"/>
  <c r="I41" s="1"/>
  <c r="F46"/>
  <c r="L45"/>
  <c r="L43" s="1"/>
  <c r="L41" s="1"/>
  <c r="I45"/>
  <c r="F45"/>
  <c r="F43" s="1"/>
  <c r="F41" s="1"/>
  <c r="N43"/>
  <c r="N41" s="1"/>
  <c r="M43"/>
  <c r="M41" s="1"/>
  <c r="K43"/>
  <c r="K41" s="1"/>
  <c r="J43"/>
  <c r="J41" s="1"/>
  <c r="H43"/>
  <c r="G43"/>
  <c r="G41" s="1"/>
  <c r="H41"/>
  <c r="L40"/>
  <c r="I40"/>
  <c r="I38" s="1"/>
  <c r="F40"/>
  <c r="F38" s="1"/>
  <c r="N38"/>
  <c r="M38"/>
  <c r="L38"/>
  <c r="K38"/>
  <c r="J38"/>
  <c r="H38"/>
  <c r="G38"/>
  <c r="L37"/>
  <c r="I37"/>
  <c r="I35" s="1"/>
  <c r="F37"/>
  <c r="F35" s="1"/>
  <c r="N35"/>
  <c r="M35"/>
  <c r="L35"/>
  <c r="K35"/>
  <c r="J35"/>
  <c r="H35"/>
  <c r="G35"/>
  <c r="L34"/>
  <c r="I34"/>
  <c r="I32" s="1"/>
  <c r="F34"/>
  <c r="F32" s="1"/>
  <c r="N32"/>
  <c r="M32"/>
  <c r="L32"/>
  <c r="K32"/>
  <c r="J32"/>
  <c r="H32"/>
  <c r="G32"/>
  <c r="L31"/>
  <c r="I31"/>
  <c r="I29" s="1"/>
  <c r="F31"/>
  <c r="F29" s="1"/>
  <c r="N29"/>
  <c r="M29"/>
  <c r="L29"/>
  <c r="K29"/>
  <c r="J29"/>
  <c r="H29"/>
  <c r="G29"/>
  <c r="L28"/>
  <c r="I28"/>
  <c r="I24" s="1"/>
  <c r="F28"/>
  <c r="L27"/>
  <c r="I27"/>
  <c r="F27"/>
  <c r="L26"/>
  <c r="L24" s="1"/>
  <c r="I26"/>
  <c r="F26"/>
  <c r="N24"/>
  <c r="M24"/>
  <c r="K24"/>
  <c r="J24"/>
  <c r="H24"/>
  <c r="G24"/>
  <c r="F24"/>
  <c r="L23"/>
  <c r="I23"/>
  <c r="F23"/>
  <c r="L22"/>
  <c r="L20" s="1"/>
  <c r="I22"/>
  <c r="F22"/>
  <c r="F20" s="1"/>
  <c r="N20"/>
  <c r="M20"/>
  <c r="K20"/>
  <c r="J20"/>
  <c r="I20"/>
  <c r="H20"/>
  <c r="G20"/>
  <c r="L19"/>
  <c r="I19"/>
  <c r="F19"/>
  <c r="L18"/>
  <c r="I18"/>
  <c r="I15" s="1"/>
  <c r="I13" s="1"/>
  <c r="F18"/>
  <c r="L17"/>
  <c r="L15" s="1"/>
  <c r="I17"/>
  <c r="F17"/>
  <c r="F15" s="1"/>
  <c r="F13" s="1"/>
  <c r="N15"/>
  <c r="M15"/>
  <c r="K15"/>
  <c r="J15"/>
  <c r="J13" s="1"/>
  <c r="J12" s="1"/>
  <c r="H15"/>
  <c r="G15"/>
  <c r="H13"/>
  <c r="J98" i="1"/>
  <c r="G98"/>
  <c r="D98"/>
  <c r="J97"/>
  <c r="G97"/>
  <c r="D97"/>
  <c r="J96"/>
  <c r="G96"/>
  <c r="D96"/>
  <c r="D95" s="1"/>
  <c r="L95"/>
  <c r="K95"/>
  <c r="I95"/>
  <c r="H95"/>
  <c r="F95"/>
  <c r="E95"/>
  <c r="J94"/>
  <c r="G94"/>
  <c r="G92" s="1"/>
  <c r="D94"/>
  <c r="J93"/>
  <c r="G93"/>
  <c r="D93"/>
  <c r="L92"/>
  <c r="I92"/>
  <c r="F92"/>
  <c r="F69" s="1"/>
  <c r="J91"/>
  <c r="G91"/>
  <c r="D91"/>
  <c r="J90"/>
  <c r="G90"/>
  <c r="D90"/>
  <c r="K89"/>
  <c r="J89"/>
  <c r="H89"/>
  <c r="G89"/>
  <c r="E89"/>
  <c r="J88"/>
  <c r="G88"/>
  <c r="D88"/>
  <c r="D86" s="1"/>
  <c r="J87"/>
  <c r="G87"/>
  <c r="G86" s="1"/>
  <c r="D87"/>
  <c r="K86"/>
  <c r="H86"/>
  <c r="E86"/>
  <c r="J85"/>
  <c r="G85"/>
  <c r="D85"/>
  <c r="J84"/>
  <c r="G84"/>
  <c r="D84"/>
  <c r="K83"/>
  <c r="H83"/>
  <c r="E83"/>
  <c r="J82"/>
  <c r="G82"/>
  <c r="D82"/>
  <c r="J81"/>
  <c r="G81"/>
  <c r="D81"/>
  <c r="J80"/>
  <c r="G80"/>
  <c r="D80"/>
  <c r="D79" s="1"/>
  <c r="K79"/>
  <c r="J79"/>
  <c r="H79"/>
  <c r="E79"/>
  <c r="J78"/>
  <c r="G78"/>
  <c r="D78"/>
  <c r="J77"/>
  <c r="G77"/>
  <c r="D77"/>
  <c r="J76"/>
  <c r="G76"/>
  <c r="D76"/>
  <c r="J75"/>
  <c r="G75"/>
  <c r="D75"/>
  <c r="K74"/>
  <c r="H74"/>
  <c r="E74"/>
  <c r="E69" s="1"/>
  <c r="J73"/>
  <c r="G73"/>
  <c r="G72" s="1"/>
  <c r="D73"/>
  <c r="D72" s="1"/>
  <c r="K72"/>
  <c r="J72"/>
  <c r="H72"/>
  <c r="E72"/>
  <c r="J71"/>
  <c r="J70" s="1"/>
  <c r="G71"/>
  <c r="G70" s="1"/>
  <c r="D71"/>
  <c r="L70"/>
  <c r="I70"/>
  <c r="I69" s="1"/>
  <c r="F70"/>
  <c r="D70"/>
  <c r="J68"/>
  <c r="J66" s="1"/>
  <c r="G68"/>
  <c r="D68"/>
  <c r="D66" s="1"/>
  <c r="J67"/>
  <c r="G67"/>
  <c r="G66" s="1"/>
  <c r="D67"/>
  <c r="L66"/>
  <c r="I66"/>
  <c r="F66"/>
  <c r="J65"/>
  <c r="G65"/>
  <c r="D65"/>
  <c r="J64"/>
  <c r="G64"/>
  <c r="D64"/>
  <c r="J63"/>
  <c r="G63"/>
  <c r="D63"/>
  <c r="J62"/>
  <c r="G62"/>
  <c r="D62"/>
  <c r="D61" s="1"/>
  <c r="K61"/>
  <c r="K59" s="1"/>
  <c r="H61"/>
  <c r="H59" s="1"/>
  <c r="E61"/>
  <c r="J60"/>
  <c r="G60"/>
  <c r="D60"/>
  <c r="E59"/>
  <c r="J58"/>
  <c r="G58"/>
  <c r="D58"/>
  <c r="L57"/>
  <c r="J57"/>
  <c r="I57"/>
  <c r="G57"/>
  <c r="F57"/>
  <c r="D57"/>
  <c r="J56"/>
  <c r="G56"/>
  <c r="G55" s="1"/>
  <c r="D56"/>
  <c r="D55" s="1"/>
  <c r="K55"/>
  <c r="J55"/>
  <c r="H55"/>
  <c r="E55"/>
  <c r="J54"/>
  <c r="G54"/>
  <c r="G53" s="1"/>
  <c r="D54"/>
  <c r="D53" s="1"/>
  <c r="L53"/>
  <c r="J53"/>
  <c r="I53"/>
  <c r="F53"/>
  <c r="J52"/>
  <c r="G52"/>
  <c r="G51" s="1"/>
  <c r="D52"/>
  <c r="D51" s="1"/>
  <c r="K51"/>
  <c r="J51"/>
  <c r="H51"/>
  <c r="E51"/>
  <c r="E50" s="1"/>
  <c r="I50"/>
  <c r="J49"/>
  <c r="G49"/>
  <c r="D49"/>
  <c r="J48"/>
  <c r="G48"/>
  <c r="D48"/>
  <c r="J47"/>
  <c r="G47"/>
  <c r="D47"/>
  <c r="J46"/>
  <c r="G46"/>
  <c r="D46"/>
  <c r="K45"/>
  <c r="K44" s="1"/>
  <c r="H45"/>
  <c r="H44" s="1"/>
  <c r="E45"/>
  <c r="E44" s="1"/>
  <c r="J43"/>
  <c r="J41" s="1"/>
  <c r="J40" s="1"/>
  <c r="G43"/>
  <c r="D43"/>
  <c r="J42"/>
  <c r="G42"/>
  <c r="G41" s="1"/>
  <c r="G40" s="1"/>
  <c r="D42"/>
  <c r="K41"/>
  <c r="K40" s="1"/>
  <c r="H41"/>
  <c r="H40" s="1"/>
  <c r="E41"/>
  <c r="E40" s="1"/>
  <c r="J39"/>
  <c r="G39"/>
  <c r="D39"/>
  <c r="J38"/>
  <c r="G38"/>
  <c r="D38"/>
  <c r="J37"/>
  <c r="G37"/>
  <c r="D37"/>
  <c r="J36"/>
  <c r="G36"/>
  <c r="D36"/>
  <c r="J35"/>
  <c r="G35"/>
  <c r="D35"/>
  <c r="J34"/>
  <c r="G34"/>
  <c r="D34"/>
  <c r="J33"/>
  <c r="G33"/>
  <c r="D33"/>
  <c r="J32"/>
  <c r="G32"/>
  <c r="D32"/>
  <c r="J31"/>
  <c r="G31"/>
  <c r="D31"/>
  <c r="J30"/>
  <c r="G30"/>
  <c r="D30"/>
  <c r="J29"/>
  <c r="G29"/>
  <c r="D29"/>
  <c r="J28"/>
  <c r="G28"/>
  <c r="D28"/>
  <c r="J27"/>
  <c r="G27"/>
  <c r="D27"/>
  <c r="J26"/>
  <c r="G26"/>
  <c r="D26"/>
  <c r="J25"/>
  <c r="G25"/>
  <c r="D25"/>
  <c r="J24"/>
  <c r="G24"/>
  <c r="D24"/>
  <c r="J23"/>
  <c r="G23"/>
  <c r="D23"/>
  <c r="J22"/>
  <c r="G22"/>
  <c r="D22"/>
  <c r="K21"/>
  <c r="K20" s="1"/>
  <c r="K19" s="1"/>
  <c r="H21"/>
  <c r="H20" s="1"/>
  <c r="H19" s="1"/>
  <c r="E21"/>
  <c r="E20" s="1"/>
  <c r="E19" s="1"/>
  <c r="J18"/>
  <c r="G18"/>
  <c r="G17" s="1"/>
  <c r="D18"/>
  <c r="D17" s="1"/>
  <c r="K17"/>
  <c r="J17"/>
  <c r="H17"/>
  <c r="E17"/>
  <c r="J16"/>
  <c r="J14" s="1"/>
  <c r="G16"/>
  <c r="D16"/>
  <c r="J15"/>
  <c r="G15"/>
  <c r="G14" s="1"/>
  <c r="D15"/>
  <c r="K14"/>
  <c r="H14"/>
  <c r="E14"/>
  <c r="D16" i="5" l="1"/>
  <c r="D24"/>
  <c r="D22" s="1"/>
  <c r="E12"/>
  <c r="J34"/>
  <c r="J22" s="1"/>
  <c r="J16" s="1"/>
  <c r="J61"/>
  <c r="G71"/>
  <c r="G69" s="1"/>
  <c r="G44"/>
  <c r="K44"/>
  <c r="K14" s="1"/>
  <c r="K12" s="1"/>
  <c r="F22"/>
  <c r="F16" s="1"/>
  <c r="G22"/>
  <c r="G16" s="1"/>
  <c r="G14" s="1"/>
  <c r="G12" s="1"/>
  <c r="I44"/>
  <c r="I14" s="1"/>
  <c r="I12" s="1"/>
  <c r="D61"/>
  <c r="D71"/>
  <c r="D69" s="1"/>
  <c r="H44"/>
  <c r="H14" s="1"/>
  <c r="H12" s="1"/>
  <c r="F64"/>
  <c r="F61" s="1"/>
  <c r="F55" s="1"/>
  <c r="F44" s="1"/>
  <c r="L64"/>
  <c r="L61" s="1"/>
  <c r="L55" s="1"/>
  <c r="L44" s="1"/>
  <c r="L14" s="1"/>
  <c r="L12" s="1"/>
  <c r="J144" i="3"/>
  <c r="C14" i="4"/>
  <c r="C19" s="1"/>
  <c r="D19"/>
  <c r="F14"/>
  <c r="F19" s="1"/>
  <c r="I14"/>
  <c r="I19" s="1"/>
  <c r="H14" i="3"/>
  <c r="H12" s="1"/>
  <c r="G29"/>
  <c r="J29"/>
  <c r="D87"/>
  <c r="G97"/>
  <c r="J97"/>
  <c r="D173"/>
  <c r="J175"/>
  <c r="J173" s="1"/>
  <c r="E14"/>
  <c r="E12" s="1"/>
  <c r="D107"/>
  <c r="D97" s="1"/>
  <c r="J118"/>
  <c r="D144"/>
  <c r="L12"/>
  <c r="G208"/>
  <c r="J208"/>
  <c r="G144"/>
  <c r="N13" i="2"/>
  <c r="N12" s="1"/>
  <c r="F91"/>
  <c r="G13"/>
  <c r="G12" s="1"/>
  <c r="M13"/>
  <c r="M12" s="1"/>
  <c r="L13"/>
  <c r="I65"/>
  <c r="I12" s="1"/>
  <c r="L144"/>
  <c r="I164"/>
  <c r="F213"/>
  <c r="F243"/>
  <c r="F274"/>
  <c r="H12"/>
  <c r="K13"/>
  <c r="K12" s="1"/>
  <c r="L48"/>
  <c r="L65"/>
  <c r="F184"/>
  <c r="I213"/>
  <c r="F12"/>
  <c r="L184"/>
  <c r="L243"/>
  <c r="I243"/>
  <c r="I274"/>
  <c r="D50" i="1"/>
  <c r="D59"/>
  <c r="J95"/>
  <c r="G21"/>
  <c r="G20" s="1"/>
  <c r="G19" s="1"/>
  <c r="G13" s="1"/>
  <c r="G83"/>
  <c r="G69" s="1"/>
  <c r="J83"/>
  <c r="L69"/>
  <c r="D14"/>
  <c r="K13"/>
  <c r="K12" s="1"/>
  <c r="G45"/>
  <c r="L50"/>
  <c r="L12" s="1"/>
  <c r="J61"/>
  <c r="D74"/>
  <c r="G74"/>
  <c r="J86"/>
  <c r="D89"/>
  <c r="J92"/>
  <c r="E13"/>
  <c r="E12" s="1"/>
  <c r="H13"/>
  <c r="J21"/>
  <c r="J20" s="1"/>
  <c r="J19" s="1"/>
  <c r="J13" s="1"/>
  <c r="G44"/>
  <c r="J45"/>
  <c r="J44" s="1"/>
  <c r="D21"/>
  <c r="D20" s="1"/>
  <c r="D19" s="1"/>
  <c r="D13" s="1"/>
  <c r="D41"/>
  <c r="D40" s="1"/>
  <c r="D45"/>
  <c r="D44" s="1"/>
  <c r="H50"/>
  <c r="H69"/>
  <c r="G79"/>
  <c r="D83"/>
  <c r="K50"/>
  <c r="F50"/>
  <c r="F12" s="1"/>
  <c r="I12"/>
  <c r="K69"/>
  <c r="D92"/>
  <c r="G61"/>
  <c r="G59" s="1"/>
  <c r="G50" s="1"/>
  <c r="J59"/>
  <c r="J50" s="1"/>
  <c r="J74"/>
  <c r="J69" s="1"/>
  <c r="G95"/>
  <c r="D69"/>
  <c r="D55" i="5" l="1"/>
  <c r="D44" s="1"/>
  <c r="D14" s="1"/>
  <c r="D12" s="1"/>
  <c r="J55"/>
  <c r="J44" s="1"/>
  <c r="J14" s="1"/>
  <c r="J12" s="1"/>
  <c r="F14"/>
  <c r="F12" s="1"/>
  <c r="J14" i="3"/>
  <c r="J12" s="1"/>
  <c r="G14"/>
  <c r="G12" s="1"/>
  <c r="D14"/>
  <c r="D12" s="1"/>
  <c r="L12" i="2"/>
  <c r="G12" i="1"/>
  <c r="J12"/>
  <c r="D12"/>
  <c r="H12"/>
</calcChain>
</file>

<file path=xl/sharedStrings.xml><?xml version="1.0" encoding="utf-8"?>
<sst xmlns="http://schemas.openxmlformats.org/spreadsheetml/2006/main" count="2134" uniqueCount="740">
  <si>
    <t xml:space="preserve"> Ð²ÞìºîìàôÂÚàôÜ</t>
  </si>
  <si>
    <t>Ð²Ø²ÚÜøÆ ´ÚàôæºÆ ºÎ²ØàôîÜºðÆ Î²î²ðØ²Ü ìºð²´ºðÚ²È</t>
  </si>
  <si>
    <t xml:space="preserve"> (</t>
  </si>
  <si>
    <t>Ã. Å³Ù³Ý³Ï³Ñ³ïí³ÍÇ Ñ³Ù³ñ)</t>
  </si>
  <si>
    <t>î³ñ»Ï³Ý Ñ³ëï³ïí³Í åÉ³Ý</t>
  </si>
  <si>
    <t>î³ñ»Ï³Ý ×ßïí³Í åÉ³Ý</t>
  </si>
  <si>
    <t>ö³ëï³óÇ</t>
  </si>
  <si>
    <t>îáÕÇ NN</t>
  </si>
  <si>
    <t>ºÏ³Ùï³ï»ë³ÏÝ»ñÁ</t>
  </si>
  <si>
    <t>Ðá¹í³ÍÇ NN</t>
  </si>
  <si>
    <t>ÀÝ¹³Ù»ÝÁ (ë.5+ë.6)</t>
  </si>
  <si>
    <t>³Û¹ ÃíáõÙ`</t>
  </si>
  <si>
    <t>ÀÝ¹³Ù»ÝÁ (ë.8+ë.9)</t>
  </si>
  <si>
    <t>ÀÝ¹³Ù»ÝÁ (ë.11+ë.12)</t>
  </si>
  <si>
    <t>í³ñã³Ï³Ý Ù³ë</t>
  </si>
  <si>
    <t>ýáÝ¹³ÛÇÝ Ù³ë</t>
  </si>
  <si>
    <t>1000</t>
  </si>
  <si>
    <r>
      <t xml:space="preserve">ÀÜ¸²ØºÜÀ ºÎ²ØàôîÜºð                       </t>
    </r>
    <r>
      <rPr>
        <sz val="10"/>
        <rFont val="Arial Armenian"/>
        <family val="2"/>
      </rPr>
      <t>(ïáÕ 1100 + ïáÕ 1200+ïáÕ 1300)</t>
    </r>
  </si>
  <si>
    <t>1100</t>
  </si>
  <si>
    <r>
      <rPr>
        <sz val="10"/>
        <rFont val="Arial Armenian"/>
        <family val="2"/>
      </rPr>
      <t xml:space="preserve">³Û¹ ÃíáõÙª </t>
    </r>
    <r>
      <rPr>
        <b/>
        <sz val="10"/>
        <rFont val="Arial Armenian"/>
        <family val="2"/>
      </rPr>
      <t xml:space="preserve">                                                                                                                        1. Ð²ðÎºð ºì îàôðøºð                             </t>
    </r>
    <r>
      <rPr>
        <sz val="10"/>
        <rFont val="Arial Armenian"/>
        <family val="2"/>
      </rPr>
      <t>(ïáÕ 1110 + ïáÕ 1120 + ïáÕ 1130 + ïáÕ 1150 + ïáÕ 1160)</t>
    </r>
  </si>
  <si>
    <t>X</t>
  </si>
  <si>
    <t>1110</t>
  </si>
  <si>
    <r>
      <rPr>
        <sz val="10"/>
        <rFont val="Arial Armenian"/>
        <family val="2"/>
      </rPr>
      <t>³Û¹ ÃíáõÙ`                                                                1.1 ¶áõÛù³ÛÇÝ Ñ³ñÏ»ñ ³Ýß³ñÅ ·áõÛùÇó        (ïáÕ 1111 + ïáÕ 1112)</t>
    </r>
  </si>
  <si>
    <t>1111</t>
  </si>
  <si>
    <t>³Û¹ ÃíáõÙ`                                                                                                                                                    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</si>
  <si>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</si>
  <si>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</si>
  <si>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1121</t>
  </si>
  <si>
    <t>³Û¹ ÃíáõÙ`                                                                                                                                     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</si>
  <si>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</si>
  <si>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</si>
  <si>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</si>
  <si>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³Û¹ ÃíáõÙ`                                                                                                                                             î»Õ³Ï³Ý ïáõñù»ñ                                                      (ïáÕ 1132 + ïáÕ 1135 + ïáÕ 1136 + ïáÕ 1137 + ïáÕ 1138 + ïáÕ 1139 + ïáÕ 1140 + ïáÕ 1141 + ïáÕ 1142 + ïáÕ 1143 + ïáÕ 1144+ïáÕ 1145+ïáÕ 1146+ïáÕ 1147+ïáÕ 1148+ïáÕ 1149+ïáÕ 1150)</t>
  </si>
  <si>
    <t>1132</t>
  </si>
  <si>
    <t xml:space="preserve">³Û¹ ÃíáõÙ`                                                                                                                                                    ³) Ð³Ù³ÛÝùÇ ï³ñ³ÍùáõÙ Ýáñ ß»Ýù»ñÇ, ßÇÝáõÃÛáõÝÝ»ñÇ (Ý»ñ³éÛ³É áã ÑÇÙÝ³Ï³Ý)  ßÇÝ³ñ³ñáõÃÛ³Ý (ï»Õ³¹ñÙ³Ý) ÃáõÛÉïíáõÃÛ³Ý Ñ³Ù³ñ (ïáÕ 1133 + ïáÕ 1334),  </t>
  </si>
  <si>
    <t>1133</t>
  </si>
  <si>
    <t>áñÇó`                                                                                  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</si>
  <si>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</si>
  <si>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</si>
  <si>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</si>
  <si>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í³ñã. ï³ñ³ÍùáõÙ ß»Ýù»ñÇ, ßÇÝáõÃÛáõÝ-Ç, ù³Õ³ù³ßÇÝ³Ï³Ý ³ÛÉ ûµÛ»Ïï-Ç í»ñ³Ï³éáõóÙ³Ý, áõÅ»Õ³óÙ³Ý, í»ñ³Ï³Ý·ÝÙ³Ý, ³ñ¹Ç³Ï³Ý³óÙ³Ý ³ßË³ï³ÝùÝ»ñ (µ³ó³é. ÐÐ ûñ»Ýë¹ñõÃÛ³Ùµ ë³ÑÙ³Ýí³Í` ßÇÝ³ñ³ñáõÃÛ³Ý ÃáõÛÉïí.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</si>
  <si>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</si>
  <si>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</si>
  <si>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</si>
  <si>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</si>
  <si>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</si>
  <si>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</si>
  <si>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</si>
  <si>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ë»ÕÙí³Í µÝ³Ï³Ý Ï³Ù  Ñ»ÕáõÏ³óí³Í Ý³íÃ³ÛÇÝ ·³½»ñÇ Ù³Ýñ³Í³Ë ³é¨ïñÇ Ï»ï»ñáõÙ Ñ»ÕáõÏ í³é»ÉÇùÇ ¨ (Ï³Ù) ë»ÕÙí³Í µÝ³Ï³Ý Ï³Ù  Ñ»ÕáõÏ³óí³Í Ý³íÃ³ÛÇÝ ·³½»ñÇ ¨ ï»ËÝÇÏ³Ï³Ý Ñ»ÕáõÏÝ»ñÇ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</si>
  <si>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</si>
  <si>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</si>
  <si>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</si>
  <si>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</si>
  <si>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1142</t>
  </si>
  <si>
    <t>Ã) Ð³Ù³ÛÝùÇ ï³ñ³ÍùáõÙ ³ñï³ùÇÝ ·áí³½¹ ï»Õ³¹ñ»Éáõ ÃáõÛÉïíáõÃÛ³Ý Ñ³Ù³ñ</t>
  </si>
  <si>
    <t xml:space="preserve">Å) Ð³Ù³ÛÝùÇ ³ñËÇíÇó ÷³ëï³ÃÕÃ»ñÇ å³ï×»Ý»Ý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</si>
  <si>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</si>
  <si>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</si>
  <si>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Å·) ²íïáÏ³Û³Ý³ï»ÕÇ Ñ³Ù³ñ</t>
  </si>
  <si>
    <t>Å¹) Ð³Ù³ÛÝùÇ ï³ñ³ÍùáõÙ ·ïÝíáÕ Ë³ÝáõÃÝ»ñáõÙ, Ïñå³ÏÝ»ñáõÙ ï»ËÝÇÏ³Ï³Ý Ñ»ÕáõÏÝ»ñÇ í³×³éùÇ ÃáõÛÉïíáõÃÛ³Ý Ñ³Ù³ñ</t>
  </si>
  <si>
    <t>Å») Ð³Ù³ÛÝùÇ ï³ñ³ÍùáõÙ Ñ³Ýñ³ÛÇÝ ëÝÝ¹Ç Ï³½Ù³Ï»ñåÙ³Ý ¨ Çñ³óÙ³Ý ÃáõÛÉïíáõÃÛ³Ý Ñ³Ù³ñ</t>
  </si>
  <si>
    <t>Å½) Ð³Û³ëï³ÝÇ Ð³Ýñ³å»ïáõÃÛ³Ý Ñ³Ù³ÛÝùÝ»ñÇ ³Ýí³ÝáõÙÝ»ñÁ ýÇñÙ³ÛÇÝ ³Ýí³ÝáõÙÝ»ñáõÙ û·ï³·áñÍ»Éáõ ÃáõÛÉïíáõÃÛ³Ý Ñ³Ù³ñ</t>
  </si>
  <si>
    <t>Å¿)  ²ÛÉ ï»Õ³Ï³Ý ïáõñù»ñ</t>
  </si>
  <si>
    <t>1.4 ²åñ³ÝùÝ»ñÇ Ù³ï³Ï³ñ³ñáõÙÇó ¨ Í³é³ÛáõÃÛáõÝÝ»ñÇ Ù³ïáõóáõÙÇó ³ÛÉ å³ñï³¹Çñ í×³ñÝ»ñ</t>
  </si>
  <si>
    <t>³Û¹ ÃíáõÙ`                                                                                                                                            Ð³Ù³ÛÝùÇ µÛáõç» í×³ñíáÕ å»ï³Ï³Ý ïáõñù»ñ       (ïáÕ 1152 + ïáÕ 1153 )</t>
  </si>
  <si>
    <t xml:space="preserve">³Û¹ ÃíáõÙ`                                                                                                                                                   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</si>
  <si>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å³ï×»ÝÝ»ñ Ñ³Ý»Éáõ ¨ ¹ñ³ÝóÇó ù³Õí³ÍùÝ»ñ ï³Éáõ Ñ³Ù³ñ </t>
  </si>
  <si>
    <r>
      <t xml:space="preserve"> 1.5 ²ÛÉ Ñ³ñÏ³ÛÇÝ »Ï³ÙáõïÝ»ñ                  </t>
    </r>
    <r>
      <rPr>
        <sz val="10"/>
        <rFont val="Arial Armenian"/>
        <family val="2"/>
      </rPr>
      <t>(ïáÕ 1161 + ïáÕ 1165 )</t>
    </r>
  </si>
  <si>
    <t>³Û¹ ÃíáõÙ`                                                                                                                                                úñ»Ýùáí å»ï³Ï³Ý µÛáõç» ³Ùñ³·ñíáÕ Ñ³ñÏ»ñÇó ¨ ³ÛÉ å³ñï³¹Çñ í×³ñÝ»ñÇó  Ù³ëÑ³ÝáõÙÝ»ñ Ñ³Ù³ÛÝùÝ»ñÇ µÛáõç»Ý»ñ                                          (ïáÕ 1162 + ïáÕ 1163 + ïáÕ 1164)</t>
  </si>
  <si>
    <t>áñÇó`                                                                                ³) ºÏ³Ùï³Ñ³ñÏ</t>
  </si>
  <si>
    <t>µ) Þ³ÑáõÃ³Ñ³ñÏ</t>
  </si>
  <si>
    <t>·) úñ»Ýùáí å»ï³Ï³Ý µÛáõç»ÇÝ ³Ùñ³·ñíáÕ ³ÛÉ Ñ³ñÏ»ñÇó ¨ å³ñï³¹Çñ í×³ñÝ»ñÇó Ï³ï³ñíáÕ Ù³ëÑ³ÝáõÙÝ»ñÁ` Ûáõñ³ù³ÝãÛáõñ ï³ñí³ å»ï³Ï³Ý µÛáõç»Ç Ù³ëÇÝ ûñ»Ýùáí ë³ÑÙ³ÝíáÕ ã³÷»ñáí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</si>
  <si>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</si>
  <si>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r>
      <t xml:space="preserve">    2. ä²ÞîàÜ²Î²Ü ¸ð²Ø²ÞÜàðÐÜºð              </t>
    </r>
    <r>
      <rPr>
        <sz val="10"/>
        <rFont val="Arial Armenian"/>
        <family val="2"/>
      </rPr>
      <t>(ïáÕ 1210 + ïáÕ 1220 + ïáÕ 1230 + ïáÕ 1240 + ïáÕ 1250 + ïáÕ 1260)</t>
    </r>
  </si>
  <si>
    <r>
      <rPr>
        <sz val="10"/>
        <rFont val="Arial Armenian"/>
        <family val="2"/>
      </rPr>
      <t xml:space="preserve">³Û¹ ÃíáõÙ`     </t>
    </r>
    <r>
      <rPr>
        <b/>
        <sz val="10"/>
        <rFont val="Arial Armenian"/>
        <family val="2"/>
      </rPr>
      <t xml:space="preserve">                                                                                                                 2.1  ÀÝÃ³óÇÏ ³ñï³ùÇÝ å³ßïáÝ³Ï³Ý ¹ñ³Ù³ßÝáñÑÝ»ñ` ëï³óí³Í ³ÛÉ å»ïáõÃÛáõÝÝ»ñÇó</t>
    </r>
  </si>
  <si>
    <t xml:space="preserve">³Û¹ ÃíáõÙ`                                                                                                                                        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</si>
  <si>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2.2 Î³åÇï³É ³ñï³ùÇÝ å³ßïáÝ³Ï³Ý ¹ñ³Ù³ßÝáñÑÝ»ñ` ëï³óí³Í ³ÛÉ å»ïáõÃÛáõÝÝ»ñÇó</t>
  </si>
  <si>
    <t xml:space="preserve">³Û¹ ÃíáõÙ`                                                                                                                                              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</si>
  <si>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2.3 ÀÝÃ³óÇÏ ³ñï³ùÇÝ å³ßïáÝ³Ï³Ý ¹ñ³Ù³ßÝáñÑÝ»ñ`  ëï³óí³Í ÙÇç³½·³ÛÇÝ Ï³½Ù³Ï»ñåáõÃÛáõÝÝ»ñÇó</t>
  </si>
  <si>
    <t xml:space="preserve">³Û¹ ÃíáõÙ`                                                                                                                                      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</si>
  <si>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2.4 Î³åÇï³É ³ñï³ùÇÝ å³ßïáÝ³Ï³Ý ¹ñ³Ù³ßÝáñÑÝ»ñ`  ëï³óí³Í ÙÇç³½·³ÛÇÝ Ï³½Ù³Ï»ñåáõÃÛáõÝÝ»ñÇó</t>
  </si>
  <si>
    <t xml:space="preserve">³Û¹ ÃíáõÙ`                                                                                                                                         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</si>
  <si>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r>
      <t xml:space="preserve">2.5 ÀÝÃ³óÇÏ Ý»ñùÇÝ å³ßïáÝ³Ï³Ý ¹ñ³Ù³ßÝáñÑÝ»ñ` ëï³óí³Í Ï³é³í³ñÙ³Ý ³ÛÉ Ù³Ï³ñ¹³ÏÝ»ñÇó                                       </t>
    </r>
    <r>
      <rPr>
        <sz val="10"/>
        <rFont val="Arial Armenian"/>
        <family val="2"/>
      </rPr>
      <t>(ïáÕ 1251 + ïáÕ 1254 + ïáÕ 1257 + ïáÕ 1258)</t>
    </r>
  </si>
  <si>
    <t>áñÇó`                                                                              ³) ä»ï³Ï³Ý µÛáõç»Çó ýÇÝ³Ýë³Ï³Ý Ñ³Ù³Ñ³ñÃ»óÙ³Ý ëÏ½µáõÝùáí ïñ³Ù³¹ñíáÕ ¹áï³óÇ³Ý»ñ</t>
  </si>
  <si>
    <t>µ) ä»ï³Ï³Ý µÛáõç»Çó ïñ³Ù³¹ñíáÕ ³ÛÉ ¹áï³óÇ³Ý»ñ (ïáÕ 1255 + ïáÕ 1256)</t>
  </si>
  <si>
    <t>³Û¹ ÃíáõÙ`                                                                          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</si>
  <si>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µµ)  ³ÛÉ ¹áï³óÇ³Ý»ñ</t>
  </si>
  <si>
    <t>·) ä»ï³Ï³Ý µÛáõç»Çó ïñ³Ù³¹ñíáÕ Ýå³ï³Ï³ÛÇÝ Ñ³ïÏ³óáõÙÝ»ñ (ëáõµí»ÝóÇ³Ý»ñ)</t>
  </si>
  <si>
    <t>¹) ÐÐ ³ÛÉ Ñ³Ù³ÛÝùÝ»ñÇ µÛáõç»Ý»ñÇó ÁÝÃ³óÇÏ Í³Ëë»ñÇ ýÇÝ³Ýë³íáñÙ³Ý Ýå³ï³Ïáí ëï³óíáÕ å³ßïáÝ³Ï³Ý ¹ñ³Ù³ßÝáñÑÝ»ñ</t>
  </si>
  <si>
    <t xml:space="preserve"> 2.6 Î³åÇï³É Ý»ñùÇÝ å³ßïáÝ³Ï³Ý ¹ñ³Ù³ßÝáñÑÝ»ñ` ëï³óí³Í Ï³é³í³ñÙ³Ý ³ÛÉ Ù³Ï³ñ¹³ÏÝ»ñÇó   (ïáÕ 1261 + ïáÕ 1262)</t>
  </si>
  <si>
    <t>³Û¹ ÃíáõÙ`                                                                                                                                                    ³) ä»ï³Ï³Ý µÛáõç»Çó Ï³åÇï³É Í³Ëë»ñÇ ýÇÝ³Ýë³íáñÙ³Ý Ýå³ï³Ï³ÛÇÝ Ñ³ïÏ³óáõÙÝ»ñ (ëáõµí»ÝóÇ³Ý»ñ)</t>
  </si>
  <si>
    <t>µ) ÐÐ ³ÛÉ Ñ³Ù³ÛÝùÝ»ñÇó Ï³åÇï³É Í³Ëë»ñÇ ýÇÝ³Ýë³íáñÙ³Ý Ýå³ï³Ïáí ëï³óíáÕ å³ßïáÝ³Ï³Ý ¹ñ³Ù³ßÝáñÑÝ»ñ</t>
  </si>
  <si>
    <t>1300</t>
  </si>
  <si>
    <r>
      <t xml:space="preserve">   3. ²ÚÈ ºÎ²ØàôîÜºð                                   </t>
    </r>
    <r>
      <rPr>
        <sz val="10"/>
        <rFont val="Arial Armenian"/>
        <family val="2"/>
      </rPr>
      <t>(ïáÕ 1310 + ïáÕ 1320 + ïáÕ 1330 + ïáÕ 1340 + ïáÕ 1350 + ïáÕ 1360 + ïáÕ 1370 + ïáÕ 1380 + ïáÕ 1390)</t>
    </r>
  </si>
  <si>
    <t>1310</t>
  </si>
  <si>
    <r>
      <rPr>
        <sz val="10"/>
        <rFont val="Arial Armenian"/>
        <family val="2"/>
      </rPr>
      <t>³Û¹ ÃíáõÙ`</t>
    </r>
    <r>
      <rPr>
        <b/>
        <sz val="10"/>
        <rFont val="Arial Armenian"/>
        <family val="2"/>
      </rPr>
      <t xml:space="preserve">                                                                                                                     3.1 îáÏáëÝ»ñ</t>
    </r>
  </si>
  <si>
    <t>1311</t>
  </si>
  <si>
    <t>³Û¹ ÃíáõÙ`                                                                                                                                           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</si>
  <si>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</si>
  <si>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</si>
  <si>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</si>
  <si>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³Û¹ ÃíáõÙ`                                                                                                                                                ´³ÅÝ»ïÇñ³Ï³Ý ÁÝÏ»ñáõÃÛáõÝÝ»ñáõÙ Ñ³Ù³ÛÝùÇ Ù³ëÝ³ÏóáõÃÛ³Ý ¹ÇÙ³ó Ñ³Ù³ÛÝùÇ µÛáõç» Ï³ï³ñíáÕ Ù³ëÑ³ÝáõÙÝ»ñ (ß³Ñ³µ³ÅÇÝÝ»ñ)</t>
  </si>
  <si>
    <t>1330</t>
  </si>
  <si>
    <r>
      <t xml:space="preserve">3.3 ¶áõÛùÇ í³ñÓ³Ï³ÉáõÃÛáõÝÇó »Ï³ÙáõïÝ»ñ  </t>
    </r>
    <r>
      <rPr>
        <sz val="10"/>
        <rFont val="Arial Armenian"/>
        <family val="2"/>
      </rPr>
      <t>(ïáÕ 1331 + ïáÕ 1332 + ïáÕ 1333 +  ïáÕ 1334)</t>
    </r>
  </si>
  <si>
    <t>1331</t>
  </si>
  <si>
    <t xml:space="preserve">³Û¹ ÃíáõÙ`                                                                                                                                               Ð³Ù³ÛÝùÇ ë»÷³Ï³ÝáõÃÛáõÝ Ñ³Ù³ñíáÕ ÑáÕ»ñÇ í³ñÓ³Ï³ÉáõÃÛ³Ý í³ñÓ³í×³ñÝ»ñ </t>
  </si>
  <si>
    <t>1332</t>
  </si>
  <si>
    <t xml:space="preserve">Ð³Ù³ÛÝùÇ í³ñã³Ï³Ý ï³ñ³ÍùáõÙ ·ïÝíáÕ å»ï³Ï³Ý ë»÷³Ï³ÝáõÃÛáõÝ Ñ³Ù³ñíáÕ ÑáÕ»ñÇ í³ñÓ³Ï³ÉáõÃÛ³Ý í³ñÓ³í×³ñÝ»ñ </t>
  </si>
  <si>
    <t>1333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</si>
  <si>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</si>
  <si>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1334</t>
  </si>
  <si>
    <t>²ÛÉ ·áõÛùÇ í³ñÓ³Ï³ÉáõÃÛáõÝÇó Ùáõïù»ñ</t>
  </si>
  <si>
    <t>1340</t>
  </si>
  <si>
    <r>
      <t xml:space="preserve">3.4 Ð³Ù³ÛÝùÇ µÛáõç»Ç »Ï³ÙáõïÝ»ñ ³åñ³ÝùÝ»ñÇ Ù³ï³Ï³ñ³ñáõÙÇó ¨ Í³é³ÛáõÃÛáõÝÝ»ñÇ Ù³ïáõóáõÙÇó                  </t>
    </r>
    <r>
      <rPr>
        <sz val="10"/>
        <rFont val="Arial Armenian"/>
        <family val="2"/>
      </rPr>
      <t>(ïáÕ 1341 + ïáÕ 1342 + ïáÕ 1343)</t>
    </r>
  </si>
  <si>
    <t>1341</t>
  </si>
  <si>
    <t>³Û¹ ÃíáõÙ`                                                                                                                                       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</si>
  <si>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</si>
  <si>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</si>
  <si>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1343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</si>
  <si>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</si>
  <si>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1350</t>
  </si>
  <si>
    <r>
      <t xml:space="preserve">3.5 ì³ñã³Ï³Ý ·³ÝÓáõÙÝ»ñ                        </t>
    </r>
    <r>
      <rPr>
        <sz val="10"/>
        <rFont val="Arial Armenian"/>
        <family val="2"/>
      </rPr>
      <t>(ïáÕ 1351 + ïáÕ 1352)</t>
    </r>
  </si>
  <si>
    <t>1351</t>
  </si>
  <si>
    <t>³Û¹ ÃíáõÙ`                                                                                                                                     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</si>
  <si>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</si>
  <si>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</si>
  <si>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1360</t>
  </si>
  <si>
    <r>
      <t xml:space="preserve">3.6 Øáõïù»ñ ïáõÛÅ»ñÇó, ïáõ·³ÝùÝ»ñÇó      </t>
    </r>
    <r>
      <rPr>
        <sz val="10"/>
        <rFont val="Arial Armenian"/>
        <family val="2"/>
      </rPr>
      <t>(ïáÕ 1361 + ïáÕ 1362)</t>
    </r>
  </si>
  <si>
    <t>1361</t>
  </si>
  <si>
    <t>³Û¹ ÃíáõÙ`                                                                    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</si>
  <si>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</si>
  <si>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</si>
  <si>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</si>
  <si>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r>
      <t xml:space="preserve">3.7 ÀÝÃ³óÇÏ áã å³ßïáÝ³Ï³Ý ¹ñ³Ù³ßÝáñÑÝ»ñ       </t>
    </r>
    <r>
      <rPr>
        <sz val="10"/>
        <rFont val="Arial Armenian"/>
        <family val="2"/>
      </rPr>
      <t>(ïáÕ 1371 + ïáÕ 1372)</t>
    </r>
  </si>
  <si>
    <t>1371</t>
  </si>
  <si>
    <t>³Û¹ ÃíáõÙ`                                                                                                                                     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</si>
  <si>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1372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</si>
  <si>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</si>
  <si>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</si>
  <si>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r>
      <t xml:space="preserve">3.8 Î³åÇï³É áã å³ßïáÝ³Ï³Ý ¹ñ³Ù³ßÝáñÑÝ»ñ </t>
    </r>
    <r>
      <rPr>
        <sz val="10"/>
        <rFont val="Arial Armenian"/>
        <family val="2"/>
      </rPr>
      <t xml:space="preserve">   (ïáÕ 1381 + ïáÕ 1382)</t>
    </r>
  </si>
  <si>
    <t>1381</t>
  </si>
  <si>
    <t>³Û¹ ÃíáõÙ`                                                                                                                                   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</si>
  <si>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</si>
  <si>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</si>
  <si>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</si>
  <si>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r>
      <t xml:space="preserve">3.9 ²ÛÉ »Ï³ÙáõïÝ»ñ                                   </t>
    </r>
    <r>
      <rPr>
        <sz val="10"/>
        <rFont val="Arial Armenian"/>
        <family val="2"/>
      </rPr>
      <t>(ïáÕ 1391 + ïáÕ 1392 + ïáÕ 1393)</t>
    </r>
  </si>
  <si>
    <t>1391</t>
  </si>
  <si>
    <t xml:space="preserve">³Û¹ ÃíáõÙ`                                                                                                                                        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</si>
  <si>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</si>
  <si>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</si>
  <si>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</si>
  <si>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</si>
  <si>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r>
      <rPr>
        <sz val="10"/>
        <rFont val="Arial Armenian"/>
        <family val="2"/>
      </rPr>
      <t>*1. Ð³Ù³ÛÝùÇ µÛáõç»Ç »Ï³ÙáõïÝ»ñÇ Ï³ï³ñÙ³Ý í»ñ³µ»ñÛ³É Ñ³ßí»ïíáõÃÛ³Ý.
Ð³Ù³ÛÝùÝ»ñÇ µÛáõç»Ý»ñÇ Ï³½ÙÙ³Ý Å³Ù³Ý³Ï í³ñã³Ï³Ý µÛáõç»Ç å³Ñáõëï³ÛÇÝ ýáÝ¹Çó ýáÝ¹³ÛÇÝ µÛáõç» Ñ³ïÏ³óáõÙÝ»ñ Ý³Ë³ï»ë»Éáõ ¹»åùáõÙ 1000-ñ¹,    1300-ñ¹ ¨ 1390-ñ¹ ïáÕ»ñÇ 5-ñ¹ ¨ 6-ñ¹, 8-ñ¹ ¨ 9-ñ¹, 11-ñ¹ ¨ 12-ñ¹ ëÛáõÝÛ³ÏÝ»ñáõÙ Ý»ñ³éí³Í óáõó³ÝÇßÝ»ñÇ Ñ³Ýñ³·áõÙ³ñÝ»ñÁ å»ïù ¿ Ñ³Ù³å³ï³ëË³Ý³µ³ñ ·»ñ³½³Ýó»Ý Ýßí³Í ïáÕ»ñÇ 4-ñ¹, 7-ñ¹, 10-ñ¹ ëÛáõÝÛ³ÏÝ»ñáõÙ Ý»ñ³éí³Í óáõó³ÝÇßÝ»ñÇÝ` 1392-ñ¹ ïáÕÇ 6-ñ¹, 9-ñ¹, 12-ñ¹ ëÛáõÝ³ÏÝ»ñáõÙ Ýßí³Í ·áõÙ³ñÝ»ñÇ ã³÷áí:</t>
    </r>
    <r>
      <rPr>
        <b/>
        <sz val="16"/>
        <rFont val="Arial Armenian"/>
        <family val="2"/>
      </rPr>
      <t xml:space="preserve">
</t>
    </r>
  </si>
  <si>
    <r>
      <t>**</t>
    </r>
    <r>
      <rPr>
        <sz val="10"/>
        <rFont val="Arial Armenian"/>
        <family val="2"/>
      </rPr>
      <t xml:space="preserve"> Èñ³óíáõÙ ¿ ÙÇ³ÛÝ î¶´-Ý»ñÇ ÏáÕÙÇó:</t>
    </r>
  </si>
  <si>
    <t>Ð²ÞìºîìàôÂÚàôÜ</t>
  </si>
  <si>
    <t xml:space="preserve">Ð²Ø²ÚÜøÆ ´ÚàôæºÆ Ì²ÊêºðÆ Î²î²ðØ²Ü ìºð²´ºðÚ²È </t>
  </si>
  <si>
    <t xml:space="preserve"> (Ñ³½³ñ ¹ñ³Ùáí)</t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</si>
  <si>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</si>
  <si>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</si>
  <si>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</si>
  <si>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</si>
  <si>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 ³Ýí³ÝáõÙÝ»ñÁ</t>
  </si>
  <si>
    <t>ÀÝ¹³Ù»ÝÁ</t>
  </si>
  <si>
    <t>³Û¹ ÃíáõÙ</t>
  </si>
  <si>
    <t>(ë.7 + ë8)</t>
  </si>
  <si>
    <t>í³ñã³Ï³Ý µÛáõç»</t>
  </si>
  <si>
    <t>ýáÝ¹³ÛÇÝ µÛáõç»</t>
  </si>
  <si>
    <t>(ë.10 + ë11)</t>
  </si>
  <si>
    <t>(ë.13 + ë14)</t>
  </si>
  <si>
    <t xml:space="preserve"> X</t>
  </si>
  <si>
    <r>
      <t>ÀÜ¸²ØºÜÀ Ì²Êêºð</t>
    </r>
    <r>
      <rPr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</si>
  <si>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t>01</t>
  </si>
  <si>
    <t>0</t>
  </si>
  <si>
    <r>
      <t>ÀÜ¸Ð²Üàôð ´ÜàôÚÂÆ Ð²Üð²ÚÆÜ Ì²è²ÚàôÂÚàôÜÜºð</t>
    </r>
    <r>
      <rPr>
        <sz val="8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</si>
  <si>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t>1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</si>
  <si>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</si>
  <si>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áñÇó`</t>
  </si>
  <si>
    <t xml:space="preserve">úñ»Ýë¹Çñ ¨ ·áñÍ³¹Çñ Ù³ñÙÇÝÝ»ñ,å»ï³Ï³Ý Ï³é³í³ñáõÙ </t>
  </si>
  <si>
    <t>2</t>
  </si>
  <si>
    <t xml:space="preserve">üÇÝ³Ýë³Ï³Ý ¨ Ñ³ñÏ³µÛáõç»ï³ÛÇÝ Ñ³ñ³µ»ñáõÃÛáõÝÝ»ñ </t>
  </si>
  <si>
    <t>3</t>
  </si>
  <si>
    <t xml:space="preserve">²ñï³ùÇÝ Ñ³ñ³µ»ñáõÃÛáõÝÝ»ñ </t>
  </si>
  <si>
    <t>²ñï³ùÇÝ ïÝï»ë³Ï³Ý û·ÝáõÃÛáõÝ</t>
  </si>
  <si>
    <t>²ñï³ùÇÝ ïÝï»ë³Ï³Ý ³ç³ÏóáõÃÛáõÝ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</si>
  <si>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</si>
  <si>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</si>
  <si>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</si>
  <si>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</si>
  <si>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</si>
  <si>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</si>
  <si>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</si>
  <si>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</si>
  <si>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</si>
  <si>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</si>
  <si>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</si>
  <si>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</si>
  <si>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</si>
  <si>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 xml:space="preserve"> - ¹ñ³Ù³ßÝáñÑÝ»ñ ÐÐ å»ï³Ï³Ý µÛáõç»ÇÝ  </t>
  </si>
  <si>
    <t xml:space="preserve"> - ¹ñ³Ù³ßÝáñÑÝ»ñ ÐÐ ³ÛÉ Ñ³Ù³ÛÝù»ñÇ µÛáõç»Ý»ñÇÝ  </t>
  </si>
  <si>
    <t>02</t>
  </si>
  <si>
    <r>
      <t xml:space="preserve">ä²Þîä²ÜàôÂÚàôÜ </t>
    </r>
    <r>
      <rPr>
        <sz val="8"/>
        <rFont val="Arial Armenian"/>
        <family val="2"/>
      </rPr>
      <t>(ïáÕ2210+2220+ïáÕ2230+ïáÕ2240+ïáÕ2250)</t>
    </r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</si>
  <si>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</si>
  <si>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</si>
  <si>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</si>
  <si>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</si>
  <si>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</si>
  <si>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</si>
  <si>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</si>
  <si>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</si>
  <si>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03</t>
  </si>
  <si>
    <r>
      <t xml:space="preserve">Ð²ê²ð²Î²Î²Ü Î²ð¶, ²Üìî²Ü¶àôÂÚàôÜ ¨ ¸²î²Î²Ü ¶àðÌàôÜºàôÂÚàôÜ </t>
    </r>
    <r>
      <rPr>
        <sz val="8"/>
        <rFont val="Arial Armenian"/>
        <family val="2"/>
      </rPr>
      <t>(ïáÕ2310+ïáÕ2320+ïáÕ2330+ïáÕ2340+ïáÕ2350+ïáÕ2360+ïáÕ2370)</t>
    </r>
  </si>
  <si>
    <t>Ð³ë³ñ³Ï³Ï³Ý Ï³ñ· ¨ ³Ýíï³Ý·áõÃÛáõÝ</t>
  </si>
  <si>
    <t>àëïÇÏ³ÝáõÃÛáõÝ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</si>
  <si>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</si>
  <si>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</si>
  <si>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</si>
  <si>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</si>
  <si>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</si>
  <si>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 xml:space="preserve">¸³ï³ñ³ÝÝ»ñ </t>
  </si>
  <si>
    <t>Æñ³í³Ï³Ý å³ßïå³ÝáõÃÛáõÝ</t>
  </si>
  <si>
    <t>¸³ï³Ë³½áõÃÛáõÝ</t>
  </si>
  <si>
    <t>Î³É³Ý³í³Ûñ»ñ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</si>
  <si>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</si>
  <si>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</si>
  <si>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</si>
  <si>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</si>
  <si>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04</t>
  </si>
  <si>
    <r>
      <t>îÜîºê²Î²Ü Ð²ð²´ºðàôÂÚàôÜÜºð (</t>
    </r>
    <r>
      <rPr>
        <sz val="8"/>
        <rFont val="Arial Armenian"/>
        <family val="2"/>
      </rPr>
      <t>ïáÕ2410+ïáÕ2420+ïáÕ2430+ïáÕ2440+ïáÕ2450+ïáÕ2460+ïáÕ2470+ïáÕ2480+ïáÕ2490</t>
    </r>
    <r>
      <rPr>
        <sz val="9"/>
        <rFont val="Arial Armenian"/>
        <family val="2"/>
      </rPr>
      <t>)</t>
    </r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</si>
  <si>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</si>
  <si>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</si>
  <si>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</si>
  <si>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</si>
  <si>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¶ÛáõÕ³ïÝï»ëáõÃÛáõÝ </t>
  </si>
  <si>
    <t xml:space="preserve">²Ýï³é³ÛÇÝ ïÝï»ëáõÃÛáõÝ </t>
  </si>
  <si>
    <t>ÒÏÝáñëáõÃÛáõÝ ¨ áñëáñ¹áõÃÛáõÝ</t>
  </si>
  <si>
    <t>àéá·áõÙ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</si>
  <si>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</si>
  <si>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</si>
  <si>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</si>
  <si>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</si>
  <si>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</si>
  <si>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</si>
  <si>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</si>
  <si>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</si>
  <si>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</si>
  <si>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</si>
  <si>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</si>
  <si>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</si>
  <si>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</si>
  <si>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</si>
  <si>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</si>
  <si>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</si>
  <si>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</si>
  <si>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</si>
  <si>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</si>
  <si>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</si>
  <si>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</si>
  <si>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</si>
  <si>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</si>
  <si>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</si>
  <si>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</si>
  <si>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</si>
  <si>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</si>
  <si>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</si>
  <si>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</si>
  <si>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</si>
  <si>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</si>
  <si>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</si>
  <si>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</si>
  <si>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05</t>
  </si>
  <si>
    <r>
      <t xml:space="preserve">Þðæ²Î² ØÆæ²ì²ÚðÆ ä²Þîä²ÜàôÂÚàôÜ </t>
    </r>
    <r>
      <rPr>
        <sz val="8"/>
        <rFont val="Arial Armenian"/>
        <family val="2"/>
      </rPr>
      <t>(ïáÕ2510+ïáÕ2520+ïáÕ2530+ïáÕ2540+ïáÕ2550+ïáÕ2560)</t>
    </r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</si>
  <si>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</si>
  <si>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</si>
  <si>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</si>
  <si>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</si>
  <si>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</si>
  <si>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</si>
  <si>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</si>
  <si>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06</t>
  </si>
  <si>
    <r>
      <t xml:space="preserve">´Ü²Î²ð²Ü²ÚÆÜ ÞÆÜ²ð²ðàôÂÚàôÜ ºì ÎàØàôÜ²È Ì²è²ÚàôÂÚàôÜ </t>
    </r>
    <r>
      <rPr>
        <sz val="8"/>
        <rFont val="Arial Armenian"/>
        <family val="2"/>
      </rPr>
      <t>(ïáÕ3610+ïáÕ3620+ïáÕ3630+ïáÕ3640+ïáÕ3650+ïáÕ3660)</t>
    </r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</si>
  <si>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</si>
  <si>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</si>
  <si>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</si>
  <si>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</si>
  <si>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</si>
  <si>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</si>
  <si>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</si>
  <si>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</si>
  <si>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</si>
  <si>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07</t>
  </si>
  <si>
    <r>
      <t>²èàÔæ²ä²ÐàôÂÚàôÜ (</t>
    </r>
    <r>
      <rPr>
        <sz val="8"/>
        <rFont val="Arial Armenian"/>
        <family val="2"/>
      </rPr>
      <t>ïáÕ2710+ïáÕ2720+ïáÕ2730+ïáÕ2740+ïáÕ2750+ïáÕ2760</t>
    </r>
    <r>
      <rPr>
        <sz val="9"/>
        <rFont val="Arial Armenian"/>
        <family val="2"/>
      </rPr>
      <t>)</t>
    </r>
  </si>
  <si>
    <t>´ÅßÏ³Ï³Ý ³åñ³ÝùÝ»ñ, ë³ñù»ñ ¨ ë³ñù³íáñáõÙÝ»ñ</t>
  </si>
  <si>
    <t>¸»Õ³·áñÍ³Ï³Ý ³åñ³ÝùÝ»ñ</t>
  </si>
  <si>
    <t>²ÛÉ µÅßÏ³Ï³Ý ³åñ³ÝùÝ»ñ</t>
  </si>
  <si>
    <t>´ÅßÏ³Ï³Ý ë³ñù»ñ ¨ ë³ñù³íáñáõÙÝ»ñ</t>
  </si>
  <si>
    <t>²ñï³ÑÇí³Ý¹³Ýáó³ÛÇÝ Í³é³ÛáõÃÛáõÝÝ»ñ</t>
  </si>
  <si>
    <t>ÀÝ¹Ñ³Ýáõñ µÝáõÛÃÇ µÅßÏ³Ï³Ý Í³é³ÛáõÃÛáõÝÝ»ñ</t>
  </si>
  <si>
    <t>Ø³ëÝ³·Çï³óí³Í µÅßÏ³Ï³Ý Í³é³ÛáõÃÛáõÝÝ»ñ</t>
  </si>
  <si>
    <t xml:space="preserve">êïáÙ³ïáÉá·Ç³Ï³Ý Í³é³ÛáõÃÛáõÝÝ»ñ 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</si>
  <si>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</si>
  <si>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</si>
  <si>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</si>
  <si>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</si>
  <si>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</si>
  <si>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</si>
  <si>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</si>
  <si>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</si>
  <si>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</si>
  <si>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²éáÕç³å³Ñ³Ï³Ý Ñ³ñ³ÏÇó Í³é³ÛáõÃÛáõÝÝ»ñ ¨ Íñ³·ñ»ñ</t>
  </si>
  <si>
    <t>08</t>
  </si>
  <si>
    <r>
      <t xml:space="preserve">Ð²Ü¶Æêî, ØÞ²ÎàôÚÂ ºì ÎðàÜ </t>
    </r>
    <r>
      <rPr>
        <sz val="8"/>
        <rFont val="Arial Armenian"/>
        <family val="2"/>
      </rPr>
      <t>(ïáÕ2810+ïáÕ2820+ïáÕ2830+ïáÕ2840+ïáÕ2850+ïáÕ2860)</t>
    </r>
  </si>
  <si>
    <t>Ð³Ý·ëïÇ ¨ ëåáñïÇ Í³é³ÛáõÃÛáõÝÝ»ñ</t>
  </si>
  <si>
    <t>Øß³ÏáõÃ³ÛÇÝ Í³é³ÛáõÃÛáõÝÝ»ñ</t>
  </si>
  <si>
    <t>¶ñ³¹³ñ³ÝÝ»ñ</t>
  </si>
  <si>
    <t>Â³Ý·³ñ³ÝÝ»ñ ¨ óáõó³ëñ³ÑÝ»ñ</t>
  </si>
  <si>
    <t>Øß³ÏáõÛÃÇ ïÝ»ñ, ³ÏáõÙµÝ»ñ, Ï»ÝïñáÝÝ»ñ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</si>
  <si>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</si>
  <si>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</si>
  <si>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</si>
  <si>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</si>
  <si>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</si>
  <si>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Ð»éáõëï³é³¹ÇáÑ³Õáñ¹áõÙÝ»ñ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</si>
  <si>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</si>
  <si>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</si>
  <si>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</si>
  <si>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</si>
  <si>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</si>
  <si>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</si>
  <si>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</si>
  <si>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>09</t>
  </si>
  <si>
    <r>
      <t xml:space="preserve">ÎðÂàôÂÚàôÜ </t>
    </r>
    <r>
      <rPr>
        <sz val="8"/>
        <rFont val="Arial Armenian"/>
        <family val="2"/>
      </rPr>
      <t>(ïáÕ2910+ïáÕ2920+ïáÕ2930+ïáÕ2940+ïáÕ2950+ïáÕ2960+ïáÕ2970+ïáÕ2980)</t>
    </r>
  </si>
  <si>
    <t>Ü³Ë³¹åñáó³Ï³Ý ¨ ï³ññ³Ï³Ý ÁÝ¹Ñ³Ýáõñ ÏñÃáõÃÛáõÝ</t>
  </si>
  <si>
    <t xml:space="preserve">Ü³Ë³¹åñáó³Ï³Ý ÏñÃáõÃÛáõÝ 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</si>
  <si>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</si>
  <si>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</si>
  <si>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</si>
  <si>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</si>
  <si>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</si>
  <si>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</si>
  <si>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</si>
  <si>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ÏñÃáõÃÛáõÝ</t>
  </si>
  <si>
    <t>´³ñÓñ³·áõÛÝ Ù³ëÝ³·Çï³Ï³Ý ÏñÃáõÃÛáõÝ</t>
  </si>
  <si>
    <t>Ð»ïµáõÑ³Ï³Ý Ù³ëÝ³·Çï³Ï³Ý ÏñÃáõÃÛáõÝ</t>
  </si>
  <si>
    <t xml:space="preserve">Àëï Ù³Ï³ñ¹³ÏÝ»ñÇ ã¹³ë³Ï³ñ·íáÕ ÏñÃáõÃÛáõÝ </t>
  </si>
  <si>
    <t>²ñï³¹åñáó³Ï³Ý ¹³ëïÇ³ñ³ÏáõÃÛáõÝ</t>
  </si>
  <si>
    <t>Èñ³óáõóÇã ÏñÃáõÃÛáõÝ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</si>
  <si>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</si>
  <si>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</si>
  <si>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</si>
  <si>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10</t>
  </si>
  <si>
    <r>
      <t xml:space="preserve">êàòÆ²È²Î²Ü ä²Þîä²ÜàôÂÚàôÜ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</si>
  <si>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t>ì³ï³éáÕçáõÃÛáõÝ ¨ ³Ý³ßË³ïáõÝ³ÏáõÃÛáõÝ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</si>
  <si>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</si>
  <si>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</si>
  <si>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</si>
  <si>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</si>
  <si>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</si>
  <si>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</si>
  <si>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</si>
  <si>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</si>
  <si>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</si>
  <si>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</si>
  <si>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êáóÇ³É³Ï³Ý å³ßïå³ÝáõÃÛ³ÝÁ ïñ³Ù³¹ñíáÕ ûÅ³¹³Ï Í³é³ÛáõÃÛáõÝÝ»ñ (³ÛÉ ¹³ë»ñÇÝ ãå³ïÏ³ÝáÕ)</t>
  </si>
  <si>
    <t>11</t>
  </si>
  <si>
    <r>
      <t xml:space="preserve">ÐÆØÜ²Î²Ü ´²ÄÆÜÜºðÆÜ â¸²êìàÔ ä²Ðàôêî²ÚÆÜ üàÜ¸ºð </t>
    </r>
    <r>
      <rPr>
        <sz val="8"/>
        <rFont val="Arial Armenian"/>
        <family val="2"/>
      </rPr>
      <t>(ïáÕ3110)</t>
    </r>
  </si>
  <si>
    <t xml:space="preserve">ÐÐ Ï³é³í³ñáõÃÛ³Ý ¨ Ñ³Ù³ÛÝùÝ»ñÇ å³Ñáõëï³ÛÇÝ ýáÝ¹ </t>
  </si>
  <si>
    <t>ÐÐ Ñ³Ù³ÛÝùÝ»ñÇ å³Ñáõëï³ÛÇÝ ýáÝ¹</t>
  </si>
  <si>
    <t>*Ð³Ù³ÛÝùÝ»ñÇ µÛáõç»Ý»ñÇ Ï³½ÙÙ³Ý Å³Ù³Ý³Ï í³ñã³Ï³Ý µÛáõç»Ç å³Ñáõëï³ÛÇÝ ýáÝ¹Çó ýáÝ¹³ÛÇÝ µÛáõç» Ñ³ïÏ³óáõÙÝ»ñ Ý³Ë³ï»ë»ÉÇë 2000-ñ¹, 3100-ñ¹, 3110-ñ¹ ¨ 3112-ñ¹ ïáÕ»ñÇ 7-ñ¹ ¨ 8-ñ¹, 10-ñ¹ ¨ 11-ñ¹, 13-ñ¹ ¨ 14-ñ¹ ëÛáõÝÛ³ÏÝ»ñáõÙ Ý»ñ³éí³Í óáõó³ÝÇßÝ»ñÇ Ñ³Ýñ³·áõÙ³ñÝ»ñÁ å»ïù ¿ ·»ñ³½³Ýó»Ý Ñ³Ù³å³ï³ëË³Ý³µ³ñ Ýßí³Í ïáÕ»ñÇ 6-ñ¹, 9-ñ¹, 12-ñ¹ ëÛáõÝÛ³ÏáõÙ Ý»ñ³éí³Í óáõó³ÝÇßÝ»ñÇÝª í³ñã³Ï³Ý µÛáõç»Ç å³Ñáõëï³ÛÇÝ ýáÝ¹Çó ýáÝ¹³ÛÇÝ µÛáõç» Ñ³ïÏ³óíáÕ ·áõÙ³ñÇ ã³÷áí (ï»ë Ð³Ù³ÛÝùÇ µÛáõç»Ç »Ï³ÙáõïÝ»ñÇ Ï³ï³ñÙ³Ý í»ñ³µ»ñÛ³É Ñ³ßí»ïíáõÃÛ³Ý 1392-ñ¹ ïáÕÇ 6-ñ¹, 9-ñ¹, 12-ñ¹ ëÛáõÝ³ÏÝ»ñÁ):</t>
  </si>
  <si>
    <r>
      <t xml:space="preserve">** </t>
    </r>
    <r>
      <rPr>
        <sz val="10"/>
        <rFont val="Arial Armenian"/>
        <family val="2"/>
      </rPr>
      <t>Ü»ñÏ³Û³óíáõÙ ¿ ¹ñ³Ù³ñÏÕ³ÛÇÝ Í³ËëÁ:</t>
    </r>
  </si>
  <si>
    <t xml:space="preserve">         Հավելված  2          Գյումրի համայնքի 2014թվականի փետրվարի 11-ի  N 2-Ն որոշման </t>
  </si>
  <si>
    <t>Ð²îì²Ì  3</t>
  </si>
  <si>
    <t xml:space="preserve"> îáÕÇ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</si>
  <si>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</si>
  <si>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</si>
  <si>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</si>
  <si>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r>
      <t xml:space="preserve">           </t>
    </r>
    <r>
      <rPr>
        <b/>
        <sz val="12"/>
        <rFont val="Arial Armenian"/>
        <family val="2"/>
      </rPr>
      <t xml:space="preserve">  ÀÜ¸²ØºÜÀ</t>
    </r>
    <r>
      <rPr>
        <b/>
        <sz val="11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Ì²Êêºð              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(ïáÕ4050+ïáÕ5000+ïáÕ 6000)</t>
    </r>
  </si>
  <si>
    <t xml:space="preserve">³Û¹ ÃíáõÙ` </t>
  </si>
  <si>
    <r>
      <t xml:space="preserve">².   ÀÜÂ²òÆÎ  Ì²Êêºðª               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</si>
  <si>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t>x</t>
  </si>
  <si>
    <r>
      <t xml:space="preserve">1.1 ²ÞÊ²î²ÜøÆ ì²ðÒ²îðàôÂÚàôÜ 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</si>
  <si>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Armenian"/>
        <family val="2"/>
      </rPr>
      <t>(ïáÕ4111+ïáÕ4112+ ïáÕ4114)</t>
    </r>
  </si>
  <si>
    <t xml:space="preserve"> -²ßË³ïáÕÝ»ñÇ ³ßË³ï³í³ñÓ»ñ ¨ Ñ³í»É³í×³ñÝ»ñ</t>
  </si>
  <si>
    <t>4111</t>
  </si>
  <si>
    <t xml:space="preserve"> - ä³ñ·¨³ïñáõÙÝ»ñ, ¹ñ³Ù³Ï³Ý Ëñ³ËáõëáõÙÝ»ñ ¨ Ñ³ïáõÏ í×³ñÝ»ñ</t>
  </si>
  <si>
    <t>4112</t>
  </si>
  <si>
    <t xml:space="preserve"> -²ÛÉ í³ñÓ³ïñáõÃÛáõÝÝ»ñ </t>
  </si>
  <si>
    <t>4115</t>
  </si>
  <si>
    <r>
      <t xml:space="preserve">´ÜºÔºÜ ²ÞÊ²î²ì²ðÒºð ºì Ð²ìºÈ²ìÖ²ðÜºð </t>
    </r>
    <r>
      <rPr>
        <sz val="8"/>
        <rFont val="Arial Armenian"/>
        <family val="2"/>
      </rPr>
      <t>(ïáÕ4121)</t>
    </r>
  </si>
  <si>
    <t xml:space="preserve"> -´Ý»Õ»Ý ³ßË³ï³í³ñÓ»ñ ¨ Ñ³í»É³í×³ñÝ»ñ</t>
  </si>
  <si>
    <t>4121</t>
  </si>
  <si>
    <r>
      <t xml:space="preserve">ö²êî²òÆ êàòÆ²È²Î²Ü ²ä²ÐàìàôÂÚ²Ü ìÖ²ðÜºð </t>
    </r>
    <r>
      <rPr>
        <sz val="8"/>
        <rFont val="Arial Armenian"/>
        <family val="2"/>
      </rPr>
      <t>(ïáÕ4131)</t>
    </r>
  </si>
  <si>
    <t xml:space="preserve"> -êáóÇ³É³Ï³Ý ³å³ÑáíáõÃÛ³Ý í×³ñÝ»ñ</t>
  </si>
  <si>
    <t>4131</t>
  </si>
  <si>
    <r>
      <t xml:space="preserve">1.2 Ì²è²ÚàôÂÚàôÜÜºðÆ ºì ²äð²ÜøÜºðÆ Òºèø ´ºðàôØ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</si>
  <si>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Armenian"/>
        <family val="2"/>
      </rPr>
      <t>(ïáÕ4211+ïáÕ4212+ïáÕ4213+ïáÕ4214+ïáÕ4215+ïáÕ4216+ïáÕ4217)</t>
    </r>
  </si>
  <si>
    <t xml:space="preserve"> -¶áñÍ³éÝ³Ï³Ý ¨ µ³ÝÏ³ÛÇÝ Í³é³ÛáõÃÛáõÝÝ»ñÇ Í³Ëë»ñ</t>
  </si>
  <si>
    <t>4211</t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</si>
  <si>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</si>
  <si>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t>4212</t>
  </si>
  <si>
    <t xml:space="preserve"> -ÎáÙáõÝ³É Í³é³ÛáõÃÛáõÝÝ»ñ</t>
  </si>
  <si>
    <t>4213</t>
  </si>
  <si>
    <t xml:space="preserve"> -Î³åÇ Í³é³ÛáõÃÛáõÝÝ»ñ</t>
  </si>
  <si>
    <t>4214</t>
  </si>
  <si>
    <t xml:space="preserve"> -²å³Ñáí³·ñ³Ï³Ý Í³Ëë»ñ</t>
  </si>
  <si>
    <t>4215</t>
  </si>
  <si>
    <t xml:space="preserve"> -¶áõÛùÇ ¨ ë³ñù³íáñáõÙÝ»ñÇ í³ñÓ³Ï³ÉáõÃÛáõÝ</t>
  </si>
  <si>
    <t>4216</t>
  </si>
  <si>
    <t xml:space="preserve"> -²ñï³·»ñ³ï»ëã³Ï³Ý Í³Ëë»ñ</t>
  </si>
  <si>
    <t>4217</t>
  </si>
  <si>
    <r>
      <t xml:space="preserve"> ¶àðÌàôÔàôØÜºðÆ ºì Þðæ²¶²ÚàôÂÚàôÜÜºðÆ Ì²Êêºð </t>
    </r>
    <r>
      <rPr>
        <sz val="8"/>
        <rFont val="Arial Armenian"/>
        <family val="2"/>
      </rPr>
      <t>(ïáÕ4221+ïáÕ4222+ïáÕ4223)</t>
    </r>
  </si>
  <si>
    <t xml:space="preserve"> -Ü»ñùÇÝ ·áñÍáõÕáõÙÝ»ñ</t>
  </si>
  <si>
    <t xml:space="preserve"> -²ñï³ë³ÑÙ³ÝÛ³Ý ·áñÍáõÕáõÙÝ»ñÇ ·Íáí Í³Ëë»ñ</t>
  </si>
  <si>
    <t>4222</t>
  </si>
  <si>
    <t xml:space="preserve"> -²ÛÉ ïñ³Ýëåáñï³ÛÇÝ Í³Ëë»ñ</t>
  </si>
  <si>
    <t>4229</t>
  </si>
  <si>
    <r>
      <t xml:space="preserve">ä²ÚØ²Ü²¶ð²ÚÆÜ ²ÚÈ Ì²è²ÚàôÂÚàôÜÜºðÆ Òºèø ´ºðàôØ </t>
    </r>
    <r>
      <rPr>
        <sz val="8"/>
        <rFont val="Arial Armenian"/>
        <family val="2"/>
      </rPr>
      <t>(ïáÕ4231+ïáÕ4232+ïáÕ4233+ïáÕ4234+ïáÕ4235+ïáÕ4236+ïáÕ4237+ïáÕ4238)</t>
    </r>
  </si>
  <si>
    <t xml:space="preserve"> -ì³ñã³Ï³Ý Í³é³ÛáõÃÛáõÝÝ»ñ</t>
  </si>
  <si>
    <t>4231</t>
  </si>
  <si>
    <t xml:space="preserve"> -Ð³Ù³Ï³ñ·ã³ÛÇÝ Í³é³ÛáõÃÛáõÝÝ»ñ</t>
  </si>
  <si>
    <t>4232</t>
  </si>
  <si>
    <t xml:space="preserve"> -²ßË³ï³Ï³½ÙÇ Ù³ëÝ³·Çï³Ï³Ý ½³ñ·³óÙ³Ý Í³é³ÛáõÃÛáõÝÝ»ñ</t>
  </si>
  <si>
    <t>4233</t>
  </si>
  <si>
    <t xml:space="preserve"> -î»Õ³Ï³ïí³Ï³Ý Í³é³ÛáõÃÛáõÝÝ»ñ</t>
  </si>
  <si>
    <t>4234</t>
  </si>
  <si>
    <t xml:space="preserve"> -Î³é³í³ñã³Ï³Ý Í³é³ÛáõÃÛáõÝÝ»ñ</t>
  </si>
  <si>
    <t xml:space="preserve"> - Î»Ýó³Õ³ÛÇÝ ¨ Ñ³Ýñ³ÛÇÝ ëÝÝ¹Ç Í³é³ÛáõÃÛáõÝÝ»ñ</t>
  </si>
  <si>
    <t>4236</t>
  </si>
  <si>
    <t xml:space="preserve"> -Ü»ñÏ³Û³óáõóã³Ï³Ý Í³Ëë»ñ</t>
  </si>
  <si>
    <t>4237</t>
  </si>
  <si>
    <t xml:space="preserve"> -ÀÝ¹Ñ³Ýáõñ µÝáõÛÃÇ ³ÛÉ Í³é³ÛáõÃÛáõÝÝ»ñ</t>
  </si>
  <si>
    <t>4239</t>
  </si>
  <si>
    <r>
      <t xml:space="preserve"> ²ÚÈ Ø²êÜ²¶Æî²Î²Ü Ì²è²ÚàôÂÚàôÜÜºðÆ Òºèø ´ºðàôØ  </t>
    </r>
    <r>
      <rPr>
        <sz val="8"/>
        <rFont val="Arial Armenian"/>
        <family val="2"/>
      </rPr>
      <t>(ïáÕ 4241)</t>
    </r>
  </si>
  <si>
    <t xml:space="preserve"> -Ø³ëÝ³·Çï³Ï³Ý Í³é³ÛáõÃÛáõÝÝ»ñ</t>
  </si>
  <si>
    <t>4241</t>
  </si>
  <si>
    <r>
      <t xml:space="preserve">ÀÜÂ²òÆÎ Üàðà¶àôØ ºì ä²Ðä²ÜàôØ (Í³é³ÛáõÃÛáõÝÝ»ñ ¨ ÝÛáõÃ»ñ) </t>
    </r>
    <r>
      <rPr>
        <sz val="8"/>
        <rFont val="Arial Armenian"/>
        <family val="2"/>
      </rPr>
      <t>(ïáÕ4251+ïáÕ4252)</t>
    </r>
  </si>
  <si>
    <t xml:space="preserve"> -Þ»Ýù»ñÇ ¨ Ï³éáõÛóÝ»ñÇ ÁÝÃ³óÇÏ Ýáñá·áõÙ ¨ å³Ñå³ÝáõÙ</t>
  </si>
  <si>
    <t>4251</t>
  </si>
  <si>
    <t xml:space="preserve"> -Ø»ù»Ý³Ý»ñÇ ¨ ë³ñù³íáñáõÙÝ»ñÇ ÁÝÃ³óÇÏ Ýáñá·áõÙ ¨ å³Ñå³ÝáõÙ</t>
  </si>
  <si>
    <t>4252</t>
  </si>
  <si>
    <r>
      <t xml:space="preserve"> ÜÚàôÂºð </t>
    </r>
    <r>
      <rPr>
        <sz val="8"/>
        <rFont val="Arial Armenian"/>
        <family val="2"/>
      </rPr>
      <t>(ïáÕ4261+ïáÕ4262+ïáÕ4263+ïáÕ4264+ïáÕ4265+ïáÕ4266+ïáÕ4267+ïáÕ4268)</t>
    </r>
  </si>
  <si>
    <t xml:space="preserve"> -¶ñ³ë»ÝÛ³Ï³ÛÇÝ ÝÛáõÃ»ñ ¨ Ñ³·áõëï</t>
  </si>
  <si>
    <t>4261</t>
  </si>
  <si>
    <t xml:space="preserve"> -¶ÛáõÕ³ïÝï»ë³Ï³Ý ³åñ³ÝùÝ»ñ</t>
  </si>
  <si>
    <t>4262</t>
  </si>
  <si>
    <t xml:space="preserve"> -ì»ñ³å³ïñ³ëïÙ³Ý ¨ áõëáõóÙ³Ý ÝÛáõÃ»ñ (³ßË³ïáÕÝ»ñÇ í»ñ³å³ïñ³ëïáõÙ)</t>
  </si>
  <si>
    <t>4263</t>
  </si>
  <si>
    <t xml:space="preserve"> -îñ³Ýëåáñï³ÛÇÝ ÝÛáõÃ»ñ</t>
  </si>
  <si>
    <t>4264</t>
  </si>
  <si>
    <t xml:space="preserve"> -Þñç³Ï³ ÙÇç³í³ÛñÇ å³ßïå³ÝáõÃÛ³Ý ¨ ·Çï³Ï³Ý ÝÛáõÃ»ñ</t>
  </si>
  <si>
    <t>4265</t>
  </si>
  <si>
    <t xml:space="preserve"> -²éáÕç³å³Ñ³Ï³Ý  ¨ É³µáñ³ïáñ ÝÛáõÃ»ñ</t>
  </si>
  <si>
    <t>4266</t>
  </si>
  <si>
    <t xml:space="preserve"> -Î»Ýó³Õ³ÛÇÝ ¨ Ñ³Ýñ³ÛÇÝ ëÝÝ¹Ç ÝÛáõÃ»ñ</t>
  </si>
  <si>
    <t>4267</t>
  </si>
  <si>
    <t xml:space="preserve"> -Ð³ïáõÏ Ýå³ï³Ï³ÛÇÝ ³ÛÉ ÝÛáõÃ»ñ</t>
  </si>
  <si>
    <t>4269</t>
  </si>
  <si>
    <r>
      <t xml:space="preserve"> </t>
    </r>
    <r>
      <rPr>
        <b/>
        <sz val="9"/>
        <rFont val="Arial Armenian"/>
        <family val="2"/>
      </rPr>
      <t xml:space="preserve">1.3 îàÎàê²ìÖ²ðÜºð </t>
    </r>
    <r>
      <rPr>
        <sz val="8"/>
        <rFont val="Arial Armenian"/>
        <family val="2"/>
      </rPr>
      <t>(ïáÕ4310+ïáÕ 4320+ïáÕ4330)</t>
    </r>
  </si>
  <si>
    <r>
      <t xml:space="preserve">ÜºðøÆÜ îàÎàê²ìÖ²ðÜºð </t>
    </r>
    <r>
      <rPr>
        <sz val="8"/>
        <rFont val="Arial Armenian"/>
        <family val="2"/>
      </rPr>
      <t>(ïáÕ4311+ïáÕ4312)</t>
    </r>
  </si>
  <si>
    <t xml:space="preserve"> -Ü»ñùÇÝ ³ñÅ»ÃÕÃ»ñÇ ïáÏáë³í×³ñÝ»ñ</t>
  </si>
  <si>
    <t>4411</t>
  </si>
  <si>
    <t xml:space="preserve"> -Ü»ñùÇÝ í³ñÏ»ñÇ ïáÏáë³í×³ñÝ»ñ</t>
  </si>
  <si>
    <t>4412</t>
  </si>
  <si>
    <r>
      <t>²ðî²øÆÜ îàÎàê²ìÖ²ðÜºð</t>
    </r>
    <r>
      <rPr>
        <b/>
        <i/>
        <sz val="8"/>
        <rFont val="Arial Armenian"/>
        <family val="2"/>
      </rPr>
      <t xml:space="preserve"> </t>
    </r>
    <r>
      <rPr>
        <sz val="8"/>
        <rFont val="Arial Armenian"/>
        <family val="2"/>
      </rPr>
      <t>(ïáÕ4321+ïáÕ4322)</t>
    </r>
  </si>
  <si>
    <t xml:space="preserve"> -²ñï³ùÇÝ ³ñÅ»ÃÕÃ»ñÇ ·Íáí ïáÏáë³í×³ñÝ»ñ</t>
  </si>
  <si>
    <t>4421</t>
  </si>
  <si>
    <t xml:space="preserve"> -²ñï³ùÇÝ í³ñÏ»ñÇ ·Íáí ïáÏáë³í×³ñÝ»ñ</t>
  </si>
  <si>
    <t>4422</t>
  </si>
  <si>
    <r>
      <t xml:space="preserve">öàÊ²èàôÂÚàôÜÜºðÆ Ðºî Î²äì²Ì ìÖ²ðÜºð </t>
    </r>
    <r>
      <rPr>
        <sz val="8"/>
        <rFont val="Arial Armenian"/>
        <family val="2"/>
      </rPr>
      <t xml:space="preserve">(ïáÕ4331+ïáÕ4332+ïáÕ4333) </t>
    </r>
  </si>
  <si>
    <t xml:space="preserve"> -öáË³Ý³ÏÙ³Ý Ïáõñë»ñÇ µ³ó³ë³Ï³Ý ï³ñµ»ñáõÃÛáõÝ</t>
  </si>
  <si>
    <t>4431</t>
  </si>
  <si>
    <t xml:space="preserve"> -îáõÛÅ»ñ</t>
  </si>
  <si>
    <t>4432</t>
  </si>
  <si>
    <t xml:space="preserve"> -öáË³éáõÃÛáõÝÝ»ñÇ ·Íáí ïáõñù»ñ</t>
  </si>
  <si>
    <t>4433</t>
  </si>
  <si>
    <r>
      <t>1.4 êàô´êÆ¸Æ²Üºð</t>
    </r>
    <r>
      <rPr>
        <b/>
        <sz val="8"/>
        <rFont val="Arial Armenian"/>
        <family val="2"/>
      </rPr>
      <t xml:space="preserve"> </t>
    </r>
    <r>
      <rPr>
        <sz val="8"/>
        <rFont val="Arial Armenian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</si>
  <si>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Armenian"/>
        <family val="2"/>
      </rPr>
      <t>(ïáÕ4411+ïáÕ4412)</t>
    </r>
  </si>
  <si>
    <t xml:space="preserve"> -êáõµëÇ¹Ç³Ý»ñ áã-ýÇÝ³Ýë³Ï³Ý å»ï³Ï³Ý (h³Ù³ÛÝù³ÛÇÝ) Ï³½Ù³Ï»ñåáõÃÛáõÝÝ»ñÇÝ </t>
  </si>
  <si>
    <t>4511</t>
  </si>
  <si>
    <t xml:space="preserve"> -êáõµëÇ¹Ç³Ý»ñ ýÇÝ³Ýë³Ï³Ý å»ï³Ï³Ý (h³Ù³ÛÝù³ÛÇÝ) Ï³½Ù³Ï»ñåáõÃÛáõÝÝ»ñÇÝ </t>
  </si>
  <si>
    <t>4512</t>
  </si>
  <si>
    <r>
      <t>êàô´êÆ¸Æ²Üºð àâ äºî²Î²Ü (àâ Ð²Ø²ÚÜø²ÚÆÜ) Î²¼Ø²ÎºðäàôÂÚàôÜÜºðÆÜ</t>
    </r>
    <r>
      <rPr>
        <b/>
        <i/>
        <sz val="8"/>
        <rFont val="Arial Armenian"/>
        <family val="2"/>
      </rPr>
      <t xml:space="preserve"> </t>
    </r>
    <r>
      <rPr>
        <sz val="8"/>
        <rFont val="Arial Armenian"/>
        <family val="2"/>
      </rPr>
      <t>(ïáÕ4421+ïáÕ4422)</t>
    </r>
  </si>
  <si>
    <t xml:space="preserve"> -êáõµëÇ¹Ç³Ý»ñ áã å»ï³Ï³Ý (áã h³Ù³ÛÝù³ÛÇÝ) áã ýÇÝ³Ýë³Ï³Ý Ï³½Ù³Ï»ñåáõÃÛáõÝÝ»ñÇÝ </t>
  </si>
  <si>
    <t>4521</t>
  </si>
  <si>
    <t xml:space="preserve"> -êáõµëÇ¹Ç³Ý»ñ áã å»ï³Ï³Ý (áã h³Ù³ÛÝù³ÛÇÝ) ýÇÝ³Ýë³Ï³Ý  Ï³½Ù³Ï»ñåáõÃÛáõÝÝ»ñÇÝ </t>
  </si>
  <si>
    <t>4522</t>
  </si>
  <si>
    <r>
      <t xml:space="preserve">1.5 ¸ð²Ø²ÞÜàðÐÜºð </t>
    </r>
    <r>
      <rPr>
        <sz val="8"/>
        <rFont val="Arial Armenian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</si>
  <si>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Armenian"/>
        <family val="2"/>
      </rPr>
      <t xml:space="preserve"> (ïáÕ4511+ïáÕ4512)</t>
    </r>
  </si>
  <si>
    <r>
      <t xml:space="preserve"> -</t>
    </r>
    <r>
      <rPr>
        <b/>
        <sz val="9"/>
        <rFont val="Arial Armenian"/>
        <family val="2"/>
      </rPr>
      <t>ÀÝÃ³óÇÏ ¹ñ³Ù³ßÝáñÑÝ»ñ ûï³ñ»ñÏñÛ³ Ï³é³í³ñáõÃÛáõÝÝ»ñÇÝ</t>
    </r>
  </si>
  <si>
    <t>4611</t>
  </si>
  <si>
    <t xml:space="preserve"> -Î³åÇï³É ¹ñ³Ù³ßÝáñÑÝ»ñ ûï³ñ»ñÏñÛ³ Ï³é³í³ñáõÃÛáõÝÝ»ñÇÝ</t>
  </si>
  <si>
    <t>4612</t>
  </si>
  <si>
    <r>
      <t>¸ð²Ø²ÞÜàðÐÜºð ØÆæ²¼¶²ÚÆÜ Î²¼Ø²ÎºðäàôÂÚàôÜÜºðÆÜ</t>
    </r>
    <r>
      <rPr>
        <sz val="8"/>
        <rFont val="Arial Armenian"/>
        <family val="2"/>
      </rPr>
      <t xml:space="preserve"> (ïáÕ4521+ïáÕ4522)</t>
    </r>
  </si>
  <si>
    <t xml:space="preserve"> -ÀÝÃ³óÇÏ ¹ñ³Ù³ßÝáñÑÝ»ñ  ÙÇç³½·³ÛÇÝ Ï³½Ù³Ï»ñåáõÃÛáõÝÝ»ñÇÝ</t>
  </si>
  <si>
    <t>4621</t>
  </si>
  <si>
    <t xml:space="preserve"> -Î³åÇï³É ¹ñ³Ù³ßÝáñÑÝ»ñ ÙÇç³½·³ÛÇÝ Ï³½Ù³Ï»ñåáõÃÛáõÝÝ»ñÇÝ</t>
  </si>
  <si>
    <t>4622</t>
  </si>
  <si>
    <r>
      <t>ÀÜÂ²òÆÎ ¸ð²Ø²ÞÜàðÐÜºð äºî²Î²Ü Ð²îì²ÌÆ ²ÚÈ Ø²Î²ð¸²ÎÜºðÆÜ</t>
    </r>
    <r>
      <rPr>
        <sz val="9"/>
        <rFont val="Arial Armenian"/>
        <family val="2"/>
      </rPr>
      <t xml:space="preserve"> </t>
    </r>
    <r>
      <rPr>
        <sz val="8"/>
        <rFont val="Arial Armenian"/>
        <family val="2"/>
      </rPr>
      <t>(ïáÕ4531+ïáÕ4532+ïáÕ4533)</t>
    </r>
  </si>
  <si>
    <t xml:space="preserve"> - ÀÝÃ³óÇÏ ¹ñ³Ù³ßÝáñÑÝ»ñ å»ï³Ï³Ý ¨ Ñ³Ù³ÛÝùÝ»ñÇ áã ³é¨ïñ³ÛÇÝ Ï³½Ù³Ï»ñåáõÃÛáõÝÝ»ñÇÝ</t>
  </si>
  <si>
    <t>4637</t>
  </si>
  <si>
    <t xml:space="preserve"> - ÀÝÃ³óÇÏ ¹ñ³Ù³ßÝáñÑÝ»ñ å»ï³Ï³Ý ¨ Ñ³Ù³ÛÝùÝ»ñÇ  ³é¨ïñ³ÛÇÝ Ï³½Ù³Ï»ñåáõÃÛáõÝÝ»ñÇÝ</t>
  </si>
  <si>
    <t>4638</t>
  </si>
  <si>
    <r>
      <t xml:space="preserve"> - ²ÛÉ ÁÝÃ³óÇÏ ¹ñ³Ù³ßÝáñÑÝ»ñ                                                           </t>
    </r>
    <r>
      <rPr>
        <sz val="9"/>
        <rFont val="Arial Armenian"/>
        <family val="2"/>
      </rPr>
      <t>(ïáÕ 4534+ïáÕ 4537 +ïáÕ 4538)</t>
    </r>
  </si>
  <si>
    <t>4639</t>
  </si>
  <si>
    <t xml:space="preserve"> - ï»Õ³Ï³Ý ÇÝùÝ³Ï³é³íñÙ³Ý Ù³ñÙÇÝÝ»ñÇÝ                                 (ïáÕ  4535+ïáÕ 4536)</t>
  </si>
  <si>
    <t xml:space="preserve">áñÇó` </t>
  </si>
  <si>
    <t xml:space="preserve">³ÛÉ Ñ³Ù³ÛÝùÝ»ñÇÝ </t>
  </si>
  <si>
    <t xml:space="preserve"> - ÐÐ å»ï³Ï³Ý µÛáõç»ÇÝ</t>
  </si>
  <si>
    <t xml:space="preserve"> - ³ÛÉ</t>
  </si>
  <si>
    <r>
      <t>Î²äÆî²È ¸ð²Ø²ÞÜàðÐÜºð äºî²Î²Ü Ð²îì²ÌÆ ²ÚÈ Ø²Î²ð¸²ÎÜºðÆÜ</t>
    </r>
    <r>
      <rPr>
        <sz val="9"/>
        <rFont val="Arial Armenian"/>
        <family val="2"/>
      </rPr>
      <t xml:space="preserve"> </t>
    </r>
    <r>
      <rPr>
        <sz val="8"/>
        <rFont val="Arial Armenian"/>
        <family val="2"/>
      </rPr>
      <t>(ïáÕ4541+ïáÕ4542+ïáÕ4543)</t>
    </r>
  </si>
  <si>
    <t xml:space="preserve"> -Î³åÇï³É ¹ñ³Ù³ßÝáñÑÝ»ñ å»ï³Ï³Ý ¨ Ñ³Ù³ÛÝùÝ»ñÇ áã ³é¨ïñ³ÛÇÝ Ï³½Ù³Ï»ñåáõÃÛáõÝÝ»ñÇÝ</t>
  </si>
  <si>
    <t>4655</t>
  </si>
  <si>
    <t xml:space="preserve"> -Î³åÇï³É ¹ñ³Ù³ßÝáñÑÝ»ñ å»ï³Ï³Ý ¨ Ñ³Ù³ÛÝùÝ»ñÇ  ³é¨ïñ³ÛÇÝ Ï³½Ù³Ï»ñåáõÃÛáõÝÝ»ñÇÝ</t>
  </si>
  <si>
    <t>4656</t>
  </si>
  <si>
    <r>
      <t xml:space="preserve"> -²ÛÉ Ï³åÇï³É ¹ñ³Ù³ßÝáñÑÝ»ñ                                              </t>
    </r>
    <r>
      <rPr>
        <sz val="9"/>
        <rFont val="Arial Armenian"/>
        <family val="2"/>
      </rPr>
      <t xml:space="preserve"> (ïáÕ 4544+ïáÕ 4547 +ïáÕ 4548)</t>
    </r>
  </si>
  <si>
    <t>4657</t>
  </si>
  <si>
    <t xml:space="preserve"> - ï»Õ³Ï³Ý ÇÝùÝ³Ï³é³íñÙ³Ý Ù³ñÙÇÝÝ»ñÇÝ                                 (ïáÕ  4545+ïáÕ 4546)</t>
  </si>
  <si>
    <t xml:space="preserve">ÐÐ ³ÛÉ Ñ³Ù³ÛÝùÝ»ñÇÝ </t>
  </si>
  <si>
    <r>
      <t xml:space="preserve">1.6 êàòÆ²È²Î²Ü Üä²êîÜºð ºì ÎºÜê²ÂàÞ²ÎÜºð </t>
    </r>
    <r>
      <rPr>
        <sz val="8"/>
        <rFont val="Arial Armenian"/>
        <family val="2"/>
      </rPr>
      <t>(ïáÕ4610+ïáÕ4630+ïáÕ4640)</t>
    </r>
  </si>
  <si>
    <t>êàòÆ²È²Î²Ü ²ä²ÐàìàôÂÚ²Ü Üä²êîÜºð</t>
  </si>
  <si>
    <t xml:space="preserve"> - îÝ³ÛÇÝ ïÝï»ëáõÃÛáõÝÝ»ñÇÝ ¹ñ³Ùáí í×³ñíáÕ ëáóÇ³É³Ï³Ý ³å³ÑáíáõÃÛ³Ý í×³ñÝ»ñ</t>
  </si>
  <si>
    <t>4711</t>
  </si>
  <si>
    <t xml:space="preserve"> - êáóÇ³É³Ï³Ý ³å³ÑáíáõÃÛ³Ý µÝ»Õ»Ý Ýå³ëïÝ»ñ Í³é³ÛáõÃÛáõÝÝ»ñ Ù³ïáõóáÕÝ»ñÇÝ</t>
  </si>
  <si>
    <t>4712</t>
  </si>
  <si>
    <r>
      <t xml:space="preserve"> êàòÆ²È²Î²Ü ú¶ÜàôÂÚ²Ü ¸ð²Ø²Î²Ü ²ðî²Ð²ÚîàôÂÚ²Ø´ Üä²êîÜºð (´ÚàôæºÆò) </t>
    </r>
    <r>
      <rPr>
        <sz val="8"/>
        <rFont val="Arial Armenian"/>
        <family val="2"/>
      </rPr>
      <t xml:space="preserve">(ïáÕ4631+ïáÕ4632+ïáÕ4633+ïáÕ4634) </t>
    </r>
  </si>
  <si>
    <t xml:space="preserve"> -ÐáõÕ³ñÏ³íáñáõÃÛ³Ý Ýå³ëïÝ»ñ µÛáõç»Çó</t>
  </si>
  <si>
    <t>4726</t>
  </si>
  <si>
    <t xml:space="preserve"> -ÎñÃ³Ï³Ý, Ùß³ÏáõÃ³ÛÇÝ ¨ ëåáñï³ÛÇÝ Ýå³ëïÝ»ñ µÛáõç»Çó</t>
  </si>
  <si>
    <t>4727</t>
  </si>
  <si>
    <t xml:space="preserve"> -´Ý³Ï³ñ³Ý³ÛÇÝ Ýå³ëïÝ»ñ µÛáõç»Çó</t>
  </si>
  <si>
    <t>4728</t>
  </si>
  <si>
    <t xml:space="preserve"> -²ÛÉ Ýå³ëïÝ»ñ µÛáõç»Çó</t>
  </si>
  <si>
    <r>
      <t xml:space="preserve"> ÎºÜê²ÂàÞ²ÎÜºð </t>
    </r>
    <r>
      <rPr>
        <sz val="8"/>
        <rFont val="Arial Armenian"/>
        <family val="2"/>
      </rPr>
      <t xml:space="preserve">(ïáÕ4641) </t>
    </r>
  </si>
  <si>
    <t xml:space="preserve"> -Î»Ýë³Ãáß³ÏÝ»ñ</t>
  </si>
  <si>
    <t>4741</t>
  </si>
  <si>
    <r>
      <t xml:space="preserve">1.7 ²ÚÈ Ì²Êêºð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</si>
  <si>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(ïáÕ4711+ïáÕ4712) </t>
    </r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</si>
  <si>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</si>
  <si>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4811</t>
  </si>
  <si>
    <t xml:space="preserve"> -ÜíÇñ³ïíáõÃÛáõÝÝ»ñ ³ÛÉ ß³ÑáõÛÃ ãÑ»ï³åÝ¹áÕ Ï³½Ù³Ï»ñåáõÃÛáõÝÝ»ñÇÝ</t>
  </si>
  <si>
    <t>4819</t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</si>
  <si>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Armenian"/>
        <family val="2"/>
      </rPr>
      <t>(ïáÕ4721+ïáÕ4722+ïáÕ4723+ïáÕ4724)</t>
    </r>
  </si>
  <si>
    <t xml:space="preserve"> -²ßË³ï³í³ñÓÇ ýáÝ¹</t>
  </si>
  <si>
    <t>4821</t>
  </si>
  <si>
    <t xml:space="preserve"> -²ÛÉ Ñ³ñÏ»ñ</t>
  </si>
  <si>
    <t xml:space="preserve"> -ä³ñï³¹Çñ í×³ñÝ»ñ</t>
  </si>
  <si>
    <t>4823</t>
  </si>
  <si>
    <t xml:space="preserve"> -ä»ï³Ï³Ý Ñ³ïí³ÍÇ ï³ñµ»ñ Ù³Ï³ñ¹³ÏÝ»ñÇ ÏáÕÙÇó ÙÇÙÛ³Ýó ÝÏ³ïÙ³Ùµ ÏÇñ³éíáÕ ïáõÛÅ»ñ</t>
  </si>
  <si>
    <t>4824</t>
  </si>
  <si>
    <r>
      <t xml:space="preserve">¸²î²ð²ÜÜºðÆ ÎàÔØÆò ÜÞ²Ü²Îì²Ì îàôÚÄºð ºì îàô¶²ÜøÜºð </t>
    </r>
    <r>
      <rPr>
        <sz val="8"/>
        <rFont val="Arial Armenian"/>
        <family val="2"/>
      </rPr>
      <t>(ïáÕ4731)</t>
    </r>
  </si>
  <si>
    <r>
      <t xml:space="preserve"> -</t>
    </r>
    <r>
      <rPr>
        <b/>
        <sz val="9"/>
        <rFont val="Arial Armenian"/>
        <family val="2"/>
      </rPr>
      <t>¸³ï³ñ³ÝÝ»ñÇ ÏáÕÙÇó Ýß³Ý³Ïí³Í ïáõÛÅ»ñ ¨ ïáõ·³ÝùÝ»ñ</t>
    </r>
  </si>
  <si>
    <t>4831</t>
  </si>
  <si>
    <r>
      <t xml:space="preserve"> </t>
    </r>
    <r>
      <rPr>
        <b/>
        <i/>
        <sz val="9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Armenian"/>
        <family val="2"/>
      </rPr>
      <t>(ïáÕ4741+ïáÕ4742)</t>
    </r>
  </si>
  <si>
    <t xml:space="preserve"> -´Ý³Ï³Ý ³Õ»ïÝ»ñÇó ³é³ç³ó³Í íÝ³ëí³ÍùÝ»ñÇ Ï³Ù íÝ³ëÝ»ñÇ í»ñ³Ï³Ý·ÝáõÙ</t>
  </si>
  <si>
    <t>4841</t>
  </si>
  <si>
    <t xml:space="preserve"> -²ÛÉ µÝ³Ï³Ý å³ï×³éÝ»ñáí ëï³ó³Í íÝ³ëí³ÍùÝ»ñÇ í»ñ³Ï³Ý·ÝáõÙ</t>
  </si>
  <si>
    <t>4842</t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</si>
  <si>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Armenian"/>
        <family val="2"/>
      </rPr>
      <t xml:space="preserve"> </t>
    </r>
    <r>
      <rPr>
        <b/>
        <i/>
        <sz val="9"/>
        <rFont val="Arial Armenian"/>
        <family val="2"/>
      </rPr>
      <t xml:space="preserve">ìºð²Î²Ü¶ÜàôØ </t>
    </r>
    <r>
      <rPr>
        <sz val="8"/>
        <rFont val="Arial Armenian"/>
        <family val="2"/>
      </rPr>
      <t>(ïáÕ4751)</t>
    </r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</si>
  <si>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</si>
  <si>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</si>
  <si>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r>
      <t xml:space="preserve"> </t>
    </r>
    <r>
      <rPr>
        <b/>
        <i/>
        <sz val="9"/>
        <rFont val="Arial Armenian"/>
        <family val="2"/>
      </rPr>
      <t xml:space="preserve">²ÚÈ Ì²Êêºð </t>
    </r>
    <r>
      <rPr>
        <sz val="9"/>
        <rFont val="Arial Armenian"/>
        <family val="2"/>
      </rPr>
      <t>(ïáÕ4761)</t>
    </r>
  </si>
  <si>
    <t xml:space="preserve"> -²ÛÉ Í³Ëë»ñ</t>
  </si>
  <si>
    <t>4861</t>
  </si>
  <si>
    <r>
      <t xml:space="preserve">ä²Ðàôêî²ÚÆÜ ØÆæàòÜºð </t>
    </r>
    <r>
      <rPr>
        <sz val="9"/>
        <rFont val="Arial Armenian"/>
        <family val="2"/>
      </rPr>
      <t>(ïáÕ4771)</t>
    </r>
  </si>
  <si>
    <t xml:space="preserve"> -ä³Ñáõëï³ÛÇÝ ÙÇçáóÝ»ñ</t>
  </si>
  <si>
    <t>4891</t>
  </si>
  <si>
    <t>³Û¹ ÃíáõÙ` Ñ³Ù³ÛÝùÇ µÛáõç»Ç í³ñã³Ï³Ý Ù³ëÇ å³Ñáõëï³ÛÇÝ ýáÝ¹Çó ýáÝ¹³ÛÇÝ Ù³ë Ï³ï³ñíáÕ Ñ³ïÏ³óáõÙÝ»ñ</t>
  </si>
  <si>
    <r>
      <t xml:space="preserve">´. àâ üÆÜ²Üê²Î²Ü ²ÎîÆìÜºðÆ ¶Ìàì Ì²Êêºð                     </t>
    </r>
    <r>
      <rPr>
        <sz val="10"/>
        <rFont val="Arial Armenian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</si>
  <si>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Armenian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</si>
  <si>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Armenian"/>
        <family val="2"/>
      </rPr>
      <t>(ïáÕ5111+ïáÕ5112+ïáÕ5113)</t>
    </r>
  </si>
  <si>
    <t xml:space="preserve"> - Þ»Ýù»ñÇ ¨ ßÇÝáõÃÛáõÝÝ»ñÇ Ó»éù µ»ñáõÙ</t>
  </si>
  <si>
    <t>5111</t>
  </si>
  <si>
    <t xml:space="preserve"> - Þ»Ýù»ñÇ ¨ ßÇÝáõÃÛáõÝÝ»ñÇ Ï³éáõóáõÙ</t>
  </si>
  <si>
    <t>5112</t>
  </si>
  <si>
    <t xml:space="preserve"> - Þ»Ýù»ñÇ ¨ ßÇÝáõÃÛáõÝÝ»ñÇ Ï³åÇï³É í»ñ³Ýáñá·áõÙ</t>
  </si>
  <si>
    <t>5113</t>
  </si>
  <si>
    <r>
      <t xml:space="preserve">ØºøºÜ²Üºð ºì ê²ðø²ìàðàôØÜºð                                       </t>
    </r>
    <r>
      <rPr>
        <sz val="8"/>
        <rFont val="Arial Armenian"/>
        <family val="2"/>
      </rPr>
      <t>(ïáÕ5121+ ïáÕ5122+ïáÕ5123)</t>
    </r>
  </si>
  <si>
    <t xml:space="preserve"> - îñ³Ýëåáñï³ÛÇÝ ë³ñù³íáñáõÙÝ»ñ</t>
  </si>
  <si>
    <t>5121</t>
  </si>
  <si>
    <t xml:space="preserve"> - ì³ñã³Ï³Ý ë³ñù³íáñáõÙÝ»ñ</t>
  </si>
  <si>
    <t>5122</t>
  </si>
  <si>
    <t xml:space="preserve"> - ²ÛÉ Ù»ù»Ý³Ý»ñ ¨ ë³ñù³íáñáõÙÝ»ñ</t>
  </si>
  <si>
    <t>5129</t>
  </si>
  <si>
    <r>
      <t xml:space="preserve"> ²ÚÈ ÐÆØÜ²Î²Ü ØÆæàòÜºð                                                             </t>
    </r>
    <r>
      <rPr>
        <sz val="8"/>
        <rFont val="Arial Armenian"/>
        <family val="2"/>
      </rPr>
      <t>(ïáÕ 5131+ïáÕ 5132+ïáÕ 5133+ ïáÕ5134)</t>
    </r>
  </si>
  <si>
    <t xml:space="preserve"> -²×»óíáÕ ³ÏïÇíÝ»ñ</t>
  </si>
  <si>
    <t>5131</t>
  </si>
  <si>
    <t xml:space="preserve"> - àã ÝÛáõÃ³Ï³Ý ÑÇÙÝ³Ï³Ý ÙÇçáóÝ»ñ</t>
  </si>
  <si>
    <t>5132</t>
  </si>
  <si>
    <t xml:space="preserve"> - ¶»á¹»½Ç³Ï³Ý ù³ñï»½³·ñ³Ï³Ý Í³Ëë»ñ</t>
  </si>
  <si>
    <t>5133</t>
  </si>
  <si>
    <t xml:space="preserve"> - Ü³Ë³·Í³Ñ»ï³½áï³Ï³Ý Í³Ëë»ñ</t>
  </si>
  <si>
    <t>5134</t>
  </si>
  <si>
    <r>
      <t xml:space="preserve">1.2 ä²Þ²ðÜºð </t>
    </r>
    <r>
      <rPr>
        <sz val="8"/>
        <rFont val="Arial Armenian"/>
        <family val="2"/>
      </rPr>
      <t>(ïáÕ5211+ïáÕ5221+ïáÕ5231+ïáÕ5241)</t>
    </r>
  </si>
  <si>
    <t xml:space="preserve"> - Ð³Ù³ÛÝù³ÛÇÝ Ýß³Ý³ÏáõÃÛ³Ý é³½Ù³í³ñ³Ï³Ý å³ß³ñÝ»ñ</t>
  </si>
  <si>
    <t>5211</t>
  </si>
  <si>
    <t xml:space="preserve"> - ÜÛáõÃ»ñ ¨ å³ñ³·³Ý»ñ</t>
  </si>
  <si>
    <t>5221</t>
  </si>
  <si>
    <t xml:space="preserve"> - ì»ñ³í³×³éùÇ Ñ³Ù³ñ Ý³Ë³ï»ëí³Í ³åñ³ÝùÝ»ñ</t>
  </si>
  <si>
    <t>5231</t>
  </si>
  <si>
    <t xml:space="preserve"> -êå³éÙ³Ý Ýå³ï³Ïáí å³ÑíáÕ å³ß³ñÝ»ñ</t>
  </si>
  <si>
    <t>5241</t>
  </si>
  <si>
    <r>
      <t xml:space="preserve">1.3 ´²ðÒð²ðÄºø ²ÎîÆìÜºð </t>
    </r>
    <r>
      <rPr>
        <sz val="8"/>
        <rFont val="Arial Armenian"/>
        <family val="2"/>
      </rPr>
      <t>(ïáÕ 5311)</t>
    </r>
  </si>
  <si>
    <t xml:space="preserve"> -´³ñÓñ³ñÅ»ù ³ÏïÇíÝ»ñ</t>
  </si>
  <si>
    <t>5311</t>
  </si>
  <si>
    <r>
      <t xml:space="preserve">1.4 â²ðî²¸ðì²Ì ԱԿՏԻՎՆԵՐ                              </t>
    </r>
    <r>
      <rPr>
        <sz val="8"/>
        <rFont val="Arial Armenian"/>
        <family val="2"/>
      </rPr>
      <t>(ïáÕ 5411+ïáÕ 5421+ïáÕ 5431+ïáÕ5441)</t>
    </r>
  </si>
  <si>
    <t xml:space="preserve"> -ÐáÕ</t>
  </si>
  <si>
    <t>5411</t>
  </si>
  <si>
    <t xml:space="preserve"> -ÀÝ¹»ñù³ÛÇÝ ³ÏïÇíÝ»ñ</t>
  </si>
  <si>
    <t>5421</t>
  </si>
  <si>
    <t xml:space="preserve"> -²ÛÉ µÝ³Ï³Ý Í³·áõÙ áõÝ»óáÕ ³ÏïÇíÝ»ñ</t>
  </si>
  <si>
    <t>5431</t>
  </si>
  <si>
    <t xml:space="preserve"> -àã ÝÛáõÃ³Ï³Ý ã³ñï³¹ñí³Í ³ÏïÇíÝ»ñ</t>
  </si>
  <si>
    <t>5441</t>
  </si>
  <si>
    <t>6000</t>
  </si>
  <si>
    <r>
      <t xml:space="preserve"> ¶. àâ üÆÜ²Üê²Î²Ü ²ÎîÆìÜºðÆ Æð²òàôØÆò Øàôîøºð </t>
    </r>
    <r>
      <rPr>
        <sz val="10"/>
        <rFont val="Arial Armenian"/>
        <family val="2"/>
      </rPr>
      <t>(ïáÕ6100+ïáÕ6200+ïáÕ6300+ïáÕ6400)</t>
    </r>
  </si>
  <si>
    <t xml:space="preserve">        X</t>
  </si>
  <si>
    <t>6100</t>
  </si>
  <si>
    <r>
      <t>ÐÆØÜ²Î²Ü ØÆæàòÜºðÆ Æð²òàôØÆò Øàôîøºð</t>
    </r>
    <r>
      <rPr>
        <sz val="10"/>
        <rFont val="Arial Armenian"/>
        <family val="2"/>
      </rPr>
      <t xml:space="preserve"> (ïáÕ6110+ïáÕ6120+ïáÕ6130) </t>
    </r>
  </si>
  <si>
    <t>6110</t>
  </si>
  <si>
    <t xml:space="preserve">²ÜÞ²ðÄ ¶àôÚøÆ Æð²òàôØÆò Øàôîøºð </t>
  </si>
  <si>
    <t>8111</t>
  </si>
  <si>
    <t>6120</t>
  </si>
  <si>
    <t>Þ²ðÄ²Î²Ü ¶àôÚøÆ Æð²òàôØÆò Øàôîøºð</t>
  </si>
  <si>
    <t>8121</t>
  </si>
  <si>
    <t>6130</t>
  </si>
  <si>
    <t>²ÚÈ ÐÆØÜ²Î²Ü ØÆæàòÜºðÆ Æð²òàôØÆò Øàôîøºð</t>
  </si>
  <si>
    <t>8131</t>
  </si>
  <si>
    <t>6200</t>
  </si>
  <si>
    <r>
      <t>ä²Þ²ðÜºðÆ Æð²òàôØÆò Øàôîøºð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</si>
  <si>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t>6210</t>
  </si>
  <si>
    <t xml:space="preserve"> è²¼Ø²ì²ð²Î²Ü Ð²Ø²ÚÜø²ÚÆÜ ä²Þ²ðÜºðÆ Æð²òàôØÆò Øàôîøºð</t>
  </si>
  <si>
    <t>8211</t>
  </si>
  <si>
    <t>6220</t>
  </si>
  <si>
    <r>
      <t xml:space="preserve">²ÚÈ ä²Þ²ðÜºðÆ Æð²òàôØÆò Øàôîøºð </t>
    </r>
    <r>
      <rPr>
        <i/>
        <sz val="10"/>
        <rFont val="Arial Armenian"/>
        <family val="2"/>
      </rPr>
      <t>(ïáÕ6221+ïáÕ6222+ïáÕ6223)</t>
    </r>
  </si>
  <si>
    <t>6221</t>
  </si>
  <si>
    <t xml:space="preserve"> - ²ñï³¹ñ³Ï³Ý å³ß³ñÝ»ñÇ Çñ³óáõÙÇó Ùáõïù»ñ</t>
  </si>
  <si>
    <t>8221</t>
  </si>
  <si>
    <t>6222</t>
  </si>
  <si>
    <t xml:space="preserve"> - ì»ñ³í³×³éùÇ Ñ³Ù³ñ ³åñ³ÝùÝ»ñÇ Çñ³óáõÙÇó Ùáõïù»ñ</t>
  </si>
  <si>
    <t>8222</t>
  </si>
  <si>
    <t>6223</t>
  </si>
  <si>
    <t xml:space="preserve"> - êå³éÙ³Ý Ñ³Ù³ñ Ý³Ë³ï»ëí³Í å³ß³ñÝ»ñÇ Çñ³óáõÙÇó Ùáõïù»ñ</t>
  </si>
  <si>
    <t>8223</t>
  </si>
  <si>
    <t>6300</t>
  </si>
  <si>
    <r>
      <t xml:space="preserve">´²ðÒð²ðÄºø ²ÎîÆìÜºðÆ Æð²òàôØÆò Øàôîøºð </t>
    </r>
    <r>
      <rPr>
        <sz val="11"/>
        <rFont val="Arial Armenian"/>
        <family val="2"/>
      </rPr>
      <t xml:space="preserve"> </t>
    </r>
    <r>
      <rPr>
        <i/>
        <sz val="10"/>
        <rFont val="Arial Armenian"/>
        <family val="2"/>
      </rPr>
      <t xml:space="preserve"> </t>
    </r>
    <r>
      <rPr>
        <sz val="10"/>
        <rFont val="Arial Armenian"/>
        <family val="2"/>
      </rPr>
      <t>(ïáÕ 6310)</t>
    </r>
  </si>
  <si>
    <t>6310</t>
  </si>
  <si>
    <t>´²ðÒð²ðÄºø ²ÎîÆìÜºðÆ Æð²òàôØÆò Øàôîøºð</t>
  </si>
  <si>
    <t>8311</t>
  </si>
  <si>
    <t>6400</t>
  </si>
  <si>
    <r>
      <t>â²ðî²¸ðì²Ì ²ÎîÆìÜºðÆ Æð²òàôØÆò Øàôîøºð</t>
    </r>
    <r>
      <rPr>
        <b/>
        <i/>
        <sz val="11"/>
        <rFont val="Arial Armenian"/>
        <family val="2"/>
      </rPr>
      <t xml:space="preserve">`                                                   </t>
    </r>
    <r>
      <rPr>
        <sz val="10"/>
        <rFont val="Arial Armenian"/>
        <family val="2"/>
      </rPr>
      <t>(ïáÕ6410+ïáÕ6420+ïáÕ6430+ïáÕ6440)</t>
    </r>
  </si>
  <si>
    <t>6410</t>
  </si>
  <si>
    <t>ÐàÔÆ Æð²òàôØÆò Øàôîøºð</t>
  </si>
  <si>
    <t>8411</t>
  </si>
  <si>
    <t>6420</t>
  </si>
  <si>
    <t>ú¶î²Î²ð Ð²Ü²ÌàÜºðÆ Æð²òàôØÆò Øàôîøºð</t>
  </si>
  <si>
    <t>8412</t>
  </si>
  <si>
    <t>6430</t>
  </si>
  <si>
    <t xml:space="preserve"> ²ÚÈ ´Ü²Î²Ü Ì²¶àôØ àôÜºòàÔ ÐÆØÜ²Î²Ü ØÆæàòÜºðÆ Æð²òàôØÆò Øàôîøºð</t>
  </si>
  <si>
    <t>8413</t>
  </si>
  <si>
    <t>6440</t>
  </si>
  <si>
    <t xml:space="preserve"> àâ ÜÚàôÂ²Î²Ü â²ðî²¸ðì²Ì ²ÎîÆìÜºðÆ Æð²òàôØÆò Øàôîøºð</t>
  </si>
  <si>
    <t>8414</t>
  </si>
  <si>
    <t>*Ð³Ù³ÛÝùÝ»ñÇ µÛáõç»Ý»ñÇ Ï³½ÙÙ³Ý Å³Ù³Ý³Ï í³ñã³Ï³Ý µÛáõç»Ç å³Ñáõëï³ÛÇÝ ýáÝ¹Çó ýáÝ¹³ÛÇÝ µÛáõç» Ñ³ïÏ³óáõÙÝ»ñ Ý³Ë³ï»ë»Éáõ ¹»åùáõÙ ³ÕÛáõë³ÏÇ 4000-ñ¹, 4050-ñ¹, 4700-ñ¹, 4770-ñ¹ ¨ 4771-ñ¹ ïáÕ»ñÇ 5-ñ¹ ¨ 6-ñ¹, 8-ñ¹ ¨ 9-ñ¹, 11-ñ¹ ¨ 12-ñ¹ ëÛáõÝÛ³ÏÝ»ñáõÙ Ý»ñ³éí³Í óáõó³ÝÇßÝ»ñÇ Ñ³Ýñ³·áõÙ³ñÝ»ñÁ å»ïù ¿ Ñ³Ù³å³ï³ëË³Ý³µ³ñ ·»ñ³½³Ýó»Ý Ýßí³Í ïáÕ»ñÇ 4-ñ¹, 7-ñ¹, 10-ñ¹ ëÛáõÝÛ³ÏÝ»ñáõÙ Ý»ñ³éí³Í óáõó³ÝÇßÝ»ñÇÝ` í³ñã³Ï³Ý µÛáõç»Ç å³Ñáõëï³ÛÇÝ ýáÝ¹Çó ýáÝ¹³ÛÇÝ µÛáõç» Ñ³ïÏ³óíáÕ ·áõÙ³ñÇ ã³÷áí (ï»ë Ð³Ù³ÛÝùÇ µÛáõç»Ç »Ï³ÙáõïÝ»ñÇ Ï³ï³ñÙ³Ý í»ñ³µ»ñÛ³É Ñ³ßí»ïíáõÃÛ³Ý 1392-ñ¹ ïáÕÇ 6-ñ¹, 9-ñ¹, 12-ñ¹ ëÛáõÝÛ³ÏÝ»ñÁ):</t>
  </si>
  <si>
    <t xml:space="preserve"> **àã ýÇÝ³Ýë³Ï³Ý ³ÏïÇíÝ»ñÇ Çñ³óáõÙÇó Ùáõïù»ñÇÝ í»ñ³µ»ñáÕ ïáÕ»ñáõÙ (6000-ñ¹ ïáÕÇó 6440-ñ¹Á) óáõó³ÝÇßÝ»ñÁ å»ïù ¿ Ý»ñÏ³Û³óí»Ý µ³ó³ë³Ï³Ý Ýß³Ýáí:</t>
  </si>
  <si>
    <t>Ð²Ø²ÚÜøÆ ´ÚàôæºÆ  Ð²ìºÈàôð¸Æ Î²Ø ä²Î²êàôð¸Æ (¸ºüÆòÆîÆ)   Î²î²ðØ²Ü ìºð²´ºðÚ²È</t>
  </si>
  <si>
    <t xml:space="preserve">îáÕÇ NN  </t>
  </si>
  <si>
    <t>(ë.4 + ë5)</t>
  </si>
  <si>
    <t>ÀÜ¸²ØºÜÀ Ð²ìºÈàôð¸À Î²Ø ¸ºüÆòÆîÀ (ä²Î²êàôð¸À)</t>
  </si>
  <si>
    <t>deficit + hatvac5</t>
  </si>
  <si>
    <t>expend func - expend econom</t>
  </si>
  <si>
    <t>reserve fond</t>
  </si>
  <si>
    <t xml:space="preserve">                 Ð²ÞìºîìàôÂÚàôÜ</t>
  </si>
  <si>
    <t xml:space="preserve">Ð²Ø²ÚÜøÆ ´ÚàôæºÆ Ð²ìºÈàôð¸Æ ú¶î²¶àðÌØ²Ü àôÔÔàôÂÚàôÜÜºðÆ Î²Ø ä²Î²êàôð¸Æ (¸ºüÆòÆîÆ) üÆÜ²Üê²ìàðØ²Ü ²Ô´ÚàôðÜºðÆ </t>
  </si>
  <si>
    <r>
      <t xml:space="preserve">                         ÀÜ¸²ØºÜÀ`                                </t>
    </r>
    <r>
      <rPr>
        <sz val="9"/>
        <rFont val="Arial Armenian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</si>
  <si>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Armenian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</si>
  <si>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Armenian"/>
        <family val="2"/>
      </rPr>
      <t>(ïáÕ 8111+ïáÕ 8120)</t>
    </r>
  </si>
  <si>
    <r>
      <t xml:space="preserve"> 1.1. ²ñÅ»ÃÕÃ»ñ (µ³ó³éáõÃÛ³Ùµ µ³ÅÝ»ïáÙë»ñÇ ¨ Ï³åÇï³ÉáõÙ ³ÛÉ Ù³ëÝ³ÏóáõÃÛ³Ý) </t>
    </r>
    <r>
      <rPr>
        <sz val="9"/>
        <rFont val="Arial Armenian"/>
        <family val="2"/>
      </rPr>
      <t>(ïáÕ 8112+ïáÕ 8113)</t>
    </r>
  </si>
  <si>
    <t xml:space="preserve">     X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</si>
  <si>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</si>
  <si>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</si>
  <si>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</si>
  <si>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</si>
  <si>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r>
      <t>1.2. ì³ñÏ»ñ ¨ ÷áË³ïíáõÃÛáõÝÝ»ñ (ëï³óáõÙ ¨ Ù³ñáõÙ)                                                                     (</t>
    </r>
    <r>
      <rPr>
        <sz val="9"/>
        <rFont val="Arial Armenian"/>
        <family val="2"/>
      </rPr>
      <t>ïáÕ 8121+ïáÕ8140)</t>
    </r>
    <r>
      <rPr>
        <b/>
        <sz val="9"/>
        <rFont val="Arial Armenian"/>
        <family val="2"/>
      </rPr>
      <t xml:space="preserve"> </t>
    </r>
  </si>
  <si>
    <r>
      <t xml:space="preserve">1.2.1. ì³ñÏ»ñ </t>
    </r>
    <r>
      <rPr>
        <sz val="9"/>
        <rFont val="Arial Armenian"/>
        <family val="2"/>
      </rPr>
      <t>(ïáÕ 8122+ïáÕ 8130)</t>
    </r>
  </si>
  <si>
    <r>
      <t xml:space="preserve">  - í³ñÏ»ñÇ ëï³óáõÙ </t>
    </r>
    <r>
      <rPr>
        <i/>
        <sz val="9"/>
        <rFont val="Arial Armenian"/>
        <family val="2"/>
      </rPr>
      <t>(ïáÕ 8123+ïáÕ 8124)</t>
    </r>
  </si>
  <si>
    <t>9112</t>
  </si>
  <si>
    <t>å»ï³Ï³Ý µÛáõç»Çó</t>
  </si>
  <si>
    <t>³ÛÉ ³ÕµÛáõñÝ»ñÇó</t>
  </si>
  <si>
    <r>
      <t xml:space="preserve">  - ëï³óí³Í í³ñÏ»ñÇ ÑÇÙÝ³Ï³Ý  ·áõÙ³ñÇ Ù³ñáõÙ  </t>
    </r>
    <r>
      <rPr>
        <i/>
        <sz val="9"/>
        <rFont val="Arial Armenian"/>
        <family val="2"/>
      </rPr>
      <t>(ïáÕ 8131+ïáÕ 8132)</t>
    </r>
  </si>
  <si>
    <t>6112</t>
  </si>
  <si>
    <t>ÐÐ å»ï³Ï³Ý µÛáõç»ÇÝ</t>
  </si>
  <si>
    <t>³ÛÉ ³ÕµÛáõñÝ»ñÇÝ</t>
  </si>
  <si>
    <r>
      <t xml:space="preserve">1.2.2. öáË³ïíáõÃÛáõÝÝ»ñ </t>
    </r>
    <r>
      <rPr>
        <i/>
        <sz val="9"/>
        <rFont val="Arial Armenian"/>
        <family val="2"/>
      </rPr>
      <t>(ïáÕ 8141+ïáÕ 8150)</t>
    </r>
  </si>
  <si>
    <r>
      <t xml:space="preserve">  - µÛáõç»ï³ÛÇÝ ÷áË³ïíáõÃÛáõÝÝ»ñÇ ëï³óáõÙ  </t>
    </r>
    <r>
      <rPr>
        <i/>
        <sz val="9"/>
        <rFont val="Arial Armenian"/>
        <family val="2"/>
      </rPr>
      <t>(ïáÕ 8142+ïáÕ 8143)</t>
    </r>
  </si>
  <si>
    <t>ÐÐ å»ï³Ï³Ý µÛáõç»Çó</t>
  </si>
  <si>
    <t>ÐÐ ³ÛÉ Ñ³Ù³ÛÝùÝ»ñÇ µÛáõç»Ý»ñÇó</t>
  </si>
  <si>
    <r>
      <t xml:space="preserve">  - ëï³óí³Í ÷áË³ïíáõÃÛáõÝÝ»ñÇ ·áõÙ³ñÇ Ù³ñáõÙ </t>
    </r>
    <r>
      <rPr>
        <i/>
        <sz val="9"/>
        <rFont val="Arial Armenian"/>
        <family val="2"/>
      </rPr>
      <t>(ïáÕ 8151+ïáÕ 8152)</t>
    </r>
  </si>
  <si>
    <t>ÐÐ ³ÛÉ Ñ³Ù³ÛÝùÝ»ñÇ µÛáõç»Ý»ñÇÝ</t>
  </si>
  <si>
    <r>
      <t xml:space="preserve">2. üÆÜ²Üê²Î²Ü ²ÎîÆìÜºð                                                     </t>
    </r>
    <r>
      <rPr>
        <i/>
        <sz val="9"/>
        <rFont val="Arial Armenian"/>
        <family val="2"/>
      </rPr>
      <t>(ïáÕ8161+ïáÕ8170+ïáÕ8190-ïáÕ8197+ïáÕ8198+ïáÕ8199)</t>
    </r>
  </si>
  <si>
    <r>
      <t xml:space="preserve">2.1. ´³ÅÝ»ïáÙë»ñ ¨ Ï³åÇï³ÉáõÙ ³ÛÉ Ù³ëÝ³ÏóáõÃÛáõÝ </t>
    </r>
    <r>
      <rPr>
        <sz val="9"/>
        <rFont val="Arial Armenian"/>
        <family val="2"/>
      </rPr>
      <t>(ïáÕ 8162+ïáÕ 8163 + ïáÕ 8164)</t>
    </r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</si>
  <si>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</si>
  <si>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</si>
  <si>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Çñ³í. ³ÝÓ. Ï³ÝáÝ³¹ñ. Ï³åÇï³ÉáõÙ å»ï. Ù³ëÝ³Ïó, å»ï.  ë»÷³Ï. Ñ³Ý¹Çë³óáÕ ³Ýß³ñÅ ·áõÛùÇ (µ³ó³é. ÑáÕ»ñÇ), ³Û¹ ÃíáõÙª ³Ý³í³ñï ßÇÝ³ñ³ñ. ûµÛ»ÏïÝ»ñÇ Ù³ëÝ³íáñ»óáõÙÇó  ³é³ç³ó. ÙÇçáó-Çó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</si>
  <si>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</si>
  <si>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</si>
  <si>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 xml:space="preserve">2.2. öáË³ïíáõÃÛáõÝÝ»ñ 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</si>
  <si>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</si>
  <si>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</si>
  <si>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</si>
  <si>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</si>
  <si>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r>
      <t xml:space="preserve">2.3. Ð³Ù³ÛÝùÇ µÛáõç»Ç ÙÇçáóÝ»ñÇ ï³ñ»ëÏ½µÇ ³½³ï  ÙÝ³óáñ¹Á` </t>
    </r>
    <r>
      <rPr>
        <sz val="9"/>
        <rFont val="Arial Armenian"/>
        <family val="2"/>
      </rPr>
      <t>(ïáÕ 8191+ïáÕ 8194-ïáÕ 8193)</t>
    </r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</si>
  <si>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</si>
  <si>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</si>
  <si>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</si>
  <si>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</si>
  <si>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</si>
  <si>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8193)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</si>
  <si>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</si>
  <si>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</si>
  <si>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Armenian"/>
        <family val="2"/>
      </rPr>
      <t>(ïáÕ8010- ïáÕ 8110 - ïáÕ 8161 - ïáÕ 8170- ïáÕ 8190- ïáÕ 8197- ïáÕ 8198 - ïáÕ 8210)</t>
    </r>
  </si>
  <si>
    <t>8199³</t>
  </si>
  <si>
    <t>áñÇó` Í³Ëë»ñÇ ýÇÝ³Ýë³íáñÙ³ÝÁ ãáõÕÕí³Í Ñ³Ù³ÛÝùÇ µÛáõç»Ç ÙÇçáóÝ»ñÇ ï³ñ»ëÏ½µÇ ³½³ï ÙÝ³óáñ¹Ç ·áõÙ³ñÁ</t>
  </si>
  <si>
    <r>
      <t xml:space="preserve">                              ´. ²ðî²øÆÜ ²Ô´ÚàôðÜºð                                       </t>
    </r>
    <r>
      <rPr>
        <sz val="9"/>
        <rFont val="Arial Armenian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</si>
  <si>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Armenian"/>
        <family val="2"/>
      </rPr>
      <t>(ïáÕ 8211+ïáÕ 8220)</t>
    </r>
  </si>
  <si>
    <r>
      <t xml:space="preserve"> 1.1. ²ñÅ»ÃÕÃ»ñ (µ³ó³éáõÃÛ³Ùµ µ³ÅÝ»ïáÙë»ñÇ ¨ Ï³åÇï³ÉáõÙ ³ÛÉ Ù³ëÝ³ÏóáõÃÛ³Ý) </t>
    </r>
    <r>
      <rPr>
        <sz val="9"/>
        <rFont val="Arial Armenian"/>
        <family val="2"/>
      </rPr>
      <t>(ïáÕ 8212+ïáÕ 8213)</t>
    </r>
  </si>
  <si>
    <t>9121</t>
  </si>
  <si>
    <t>6121</t>
  </si>
  <si>
    <r>
      <t xml:space="preserve">1.2. ì³ñÏ»ñ ¨ ÷áË³ïíáõÃÛáõÝÝ»ñ (ëï³óáõÙ ¨ Ù³ñáõÙ)                          </t>
    </r>
    <r>
      <rPr>
        <sz val="9"/>
        <rFont val="Arial Armenian"/>
        <family val="2"/>
      </rPr>
      <t>ïáÕ 8221+ïáÕ 8240</t>
    </r>
  </si>
  <si>
    <r>
      <t xml:space="preserve">1.2.1. ì³ñÏ»ñ </t>
    </r>
    <r>
      <rPr>
        <sz val="9"/>
        <rFont val="Arial Armenian"/>
        <family val="2"/>
      </rPr>
      <t>(ïáÕ 8222+ïáÕ 8230)</t>
    </r>
  </si>
  <si>
    <t xml:space="preserve">  - í³ñÏ»ñÇ ëï³óáõÙ</t>
  </si>
  <si>
    <t>9122</t>
  </si>
  <si>
    <t xml:space="preserve">  - ëï³óí³Í í³ñÏ»ñÇ ÑÇÙÝ³Ï³Ý  ·áõÙ³ñÇ Ù³ñáõÙ</t>
  </si>
  <si>
    <t>6122</t>
  </si>
  <si>
    <r>
      <t xml:space="preserve">1.2.2. öáË³ïíáõÃÛáõÝÝ»ñ </t>
    </r>
    <r>
      <rPr>
        <sz val="9"/>
        <rFont val="Arial Armenian"/>
        <family val="2"/>
      </rPr>
      <t>(ïáÕ 8241+ïáÕ 8250)</t>
    </r>
  </si>
  <si>
    <t xml:space="preserve">  - ÷áË³ïíáõÃÛáõÝÝ»ñÇ ëï³óáõÙ</t>
  </si>
  <si>
    <t xml:space="preserve">  - ëï³óí³Í ÷áË³ïíáõÃÛáõÝÝ»ñÇ ·áõÙ³ñÇ Ù³ñáõÙ</t>
  </si>
  <si>
    <r>
      <t>*</t>
    </r>
    <r>
      <rPr>
        <sz val="10"/>
        <rFont val="Arial Armenian"/>
        <family val="2"/>
      </rPr>
      <t>8010-ñ¹ ïáÕÇ ëÛáõÝ³ÏÝ»ñáõÙ Éñ³óíáÕ óáõó³ÝÇßÝ»ñÁ å»ïù ¿ Ñ³í³ë³ñ ÉÇÝ»Ý Ð³Ù³ÛÝùÇ µÛáõç»Ç Ñ³í»Éáõñ¹Ç Ï³Ù å³Ï³ëáõñ¹Ç (¹»ýÇóÇïÇ) Ï³ï³ñÙ³Ý í»ñ³µ»ñÛ³É Ñ³ßí»ïíáõÃÛ³Ý 8000-ñ¹ ïáÕÇ Ñ³Ù³å³ï³ëË³Ý ëÛáõÝ³ÏÝ»ñáõÙ ³ñï³óáÉí³Í óáõó³ÝÇßÇÝ` Ñ³Ï³é³Ï Ýß³Ýáí.</t>
    </r>
  </si>
  <si>
    <r>
      <t>**</t>
    </r>
    <r>
      <rPr>
        <sz val="10"/>
        <rFont val="Arial Armenian"/>
        <family val="2"/>
      </rPr>
      <t xml:space="preserve"> 8199-ñ¹ ïáÕÁ ëï³óíáõÙ ¿, áñå»ë 8010 ïáÕÇ   ¨ 8110, 8161, 8170, 8190, 8197, 8198 ¨ 8210 ïáÕ»ñÇ Ñ³Ù³å³ï³ëË³Ý ëÛáõÝÛ³ÏÝ»ñÇ óáõó³ÝÇßÝ»ñÇ Ñ³Ýñ³·áõÙ³ñÇ ï³ñµ»ñáõÃÛáõÝ ¨ å»ïù ¿ Ý»ñÏ³Û³óíÇ í»ñÍ³Ýí³Í Áëï Ñëï³Ï Ý»ñÏ³Û³óí³Í µ³Õ³¹ñÇãÝ»ñÇ:</t>
    </r>
  </si>
  <si>
    <r>
      <t>***</t>
    </r>
    <r>
      <rPr>
        <sz val="10"/>
        <rFont val="Arial Armenian"/>
        <family val="2"/>
      </rPr>
      <t>8199-ñ¹ ïáÕáõÙ µÛáõç»Ç Ñ³ßíáõÙ ¹ñ³Ù³Ï³Ý ÙÇçáóÝ»ñÇ ÙÝ³óáñ¹Ý»ñÇ ³í»É³óáõÙÁ å»ïù ¿ Ý»ñÏ³Û³óíÇ µ³ó³ë³Ï³Ý Ýß³Ýáí, ÇëÏ å³Ï³ë»óáõÙÁ (û·ï³·áñÍáõÙÁ)ª ¹ñ³Ï³Ý Ýß³Ýáí.</t>
    </r>
  </si>
  <si>
    <r>
      <t>****</t>
    </r>
    <r>
      <rPr>
        <sz val="10"/>
        <rFont val="Arial Armenian"/>
        <family val="2"/>
      </rPr>
      <t>8113-ñ¹, 8130-ñ¹, 8131-ñ¹, 8132-ñ¹, 8150-ñ¹, 8151-ñ¹, 8152-ñ¹, 8164-ñ¹, 8172-ñ¹,8197-ñ¹  (12-ñ¹ ëÛáõÝ³ÏáõÙ) 8198-ñ¹  (11-ñ¹ ëÛáõÝ³ÏáõÙ), 8213-ñ¹, 8230-ñ¹ ¨ 8250-ñ¹ ïáÕ»ñáõÙ óáõó³ÝÇßÝ»ñÁ Ý»ñÏ³Û³óíáõÙ »Ý µ³ó³ë³Ï³Ý Ýß³Ýáí:</t>
    </r>
  </si>
  <si>
    <t>ԳՅՈՒՄՐԻ</t>
  </si>
</sst>
</file>

<file path=xl/styles.xml><?xml version="1.0" encoding="utf-8"?>
<styleSheet xmlns="http://schemas.openxmlformats.org/spreadsheetml/2006/main">
  <numFmts count="5">
    <numFmt numFmtId="42" formatCode="_-* #,##0&quot;р.&quot;_-;\-* #,##0&quot;р.&quot;_-;_-* &quot;-&quot;&quot;р.&quot;_-;_-@_-"/>
    <numFmt numFmtId="164" formatCode="#,##0.0"/>
    <numFmt numFmtId="165" formatCode="0000"/>
    <numFmt numFmtId="166" formatCode="000"/>
    <numFmt numFmtId="167" formatCode="0.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sz val="10.5"/>
      <name val="Arial Armenian"/>
      <family val="2"/>
    </font>
    <font>
      <b/>
      <sz val="16"/>
      <name val="Arial Armenian"/>
      <family val="2"/>
    </font>
    <font>
      <sz val="12"/>
      <name val="Arial Armenian"/>
      <family val="2"/>
    </font>
    <font>
      <b/>
      <i/>
      <sz val="10"/>
      <name val="Arial Armenian"/>
      <family val="2"/>
    </font>
    <font>
      <b/>
      <sz val="8"/>
      <name val="Arial Armenian"/>
      <family val="2"/>
    </font>
    <font>
      <sz val="9"/>
      <name val="Arial Armenian"/>
      <family val="2"/>
    </font>
    <font>
      <sz val="11"/>
      <name val="Arial Armenian"/>
      <family val="2"/>
    </font>
    <font>
      <sz val="10"/>
      <name val="Arial"/>
      <family val="2"/>
      <charset val="204"/>
    </font>
    <font>
      <b/>
      <i/>
      <sz val="12"/>
      <name val="Arial Armenian"/>
      <family val="2"/>
    </font>
    <font>
      <b/>
      <i/>
      <sz val="8"/>
      <name val="Arial Armenian"/>
      <family val="2"/>
    </font>
    <font>
      <b/>
      <sz val="14"/>
      <name val="Arial Armenian"/>
      <family val="2"/>
    </font>
    <font>
      <b/>
      <i/>
      <sz val="9"/>
      <name val="Arial Armenian"/>
      <family val="2"/>
    </font>
    <font>
      <sz val="12"/>
      <name val="Arial"/>
      <family val="2"/>
      <charset val="204"/>
    </font>
    <font>
      <b/>
      <sz val="11"/>
      <name val="Arial Armenian"/>
      <family val="2"/>
    </font>
    <font>
      <b/>
      <sz val="9"/>
      <name val="Arial Armenian"/>
      <family val="2"/>
    </font>
    <font>
      <b/>
      <sz val="10"/>
      <name val="Arial"/>
      <family val="2"/>
      <charset val="204"/>
    </font>
    <font>
      <b/>
      <sz val="10"/>
      <name val="Arial"/>
      <family val="2"/>
    </font>
    <font>
      <i/>
      <sz val="9"/>
      <name val="Arial Armenian"/>
      <family val="2"/>
    </font>
    <font>
      <b/>
      <i/>
      <sz val="11"/>
      <name val="Arial Armenian"/>
      <family val="2"/>
    </font>
    <font>
      <i/>
      <sz val="10"/>
      <name val="Arial Armenian"/>
      <family val="2"/>
    </font>
    <font>
      <sz val="9"/>
      <name val="Arial"/>
      <family val="2"/>
      <charset val="204"/>
    </font>
    <font>
      <sz val="16"/>
      <name val="Arial Armenian"/>
      <family val="2"/>
    </font>
    <font>
      <sz val="10"/>
      <color indexed="10"/>
      <name val="Arial Armenian"/>
      <family val="2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17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2" fillId="2" borderId="0" xfId="0" applyFont="1" applyFill="1"/>
    <xf numFmtId="0" fontId="4" fillId="2" borderId="0" xfId="0" applyFont="1" applyFill="1" applyAlignment="1">
      <alignment horizontal="right" wrapText="1"/>
    </xf>
    <xf numFmtId="14" fontId="4" fillId="2" borderId="0" xfId="0" applyNumberFormat="1" applyFont="1" applyFill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 wrapText="1"/>
    </xf>
    <xf numFmtId="0" fontId="2" fillId="0" borderId="8" xfId="0" applyFont="1" applyFill="1" applyBorder="1" applyAlignment="1">
      <alignment horizontal="centerContinuous" vertical="center" wrapText="1"/>
    </xf>
    <xf numFmtId="0" fontId="2" fillId="0" borderId="9" xfId="0" applyFont="1" applyFill="1" applyBorder="1" applyAlignment="1">
      <alignment horizontal="centerContinuous" vertical="center" wrapText="1"/>
    </xf>
    <xf numFmtId="0" fontId="2" fillId="0" borderId="10" xfId="0" applyFont="1" applyFill="1" applyBorder="1" applyAlignment="1">
      <alignment horizontal="centerContinuous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6" fillId="0" borderId="19" xfId="0" quotePrefix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justify" vertical="center" wrapText="1"/>
    </xf>
    <xf numFmtId="0" fontId="2" fillId="0" borderId="21" xfId="0" applyFont="1" applyFill="1" applyBorder="1" applyAlignment="1">
      <alignment horizontal="center" vertical="center" wrapText="1"/>
    </xf>
    <xf numFmtId="164" fontId="3" fillId="0" borderId="22" xfId="0" applyNumberFormat="1" applyFont="1" applyFill="1" applyBorder="1" applyAlignment="1">
      <alignment horizontal="center" vertical="center" wrapText="1"/>
    </xf>
    <xf numFmtId="0" fontId="3" fillId="0" borderId="19" xfId="0" quotePrefix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9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 wrapText="1"/>
    </xf>
    <xf numFmtId="49" fontId="2" fillId="0" borderId="24" xfId="0" quotePrefix="1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/>
    </xf>
    <xf numFmtId="0" fontId="2" fillId="0" borderId="24" xfId="0" quotePrefix="1" applyNumberFormat="1" applyFont="1" applyFill="1" applyBorder="1" applyAlignment="1">
      <alignment horizontal="center" vertical="center"/>
    </xf>
    <xf numFmtId="0" fontId="3" fillId="0" borderId="19" xfId="0" quotePrefix="1" applyNumberFormat="1" applyFont="1" applyFill="1" applyBorder="1" applyAlignment="1">
      <alignment horizontal="center" vertical="center"/>
    </xf>
    <xf numFmtId="49" fontId="2" fillId="0" borderId="19" xfId="0" quotePrefix="1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left" vertical="center" wrapText="1" indent="3"/>
    </xf>
    <xf numFmtId="49" fontId="2" fillId="0" borderId="24" xfId="0" applyNumberFormat="1" applyFont="1" applyFill="1" applyBorder="1" applyAlignment="1">
      <alignment horizontal="center" vertical="center"/>
    </xf>
    <xf numFmtId="0" fontId="2" fillId="0" borderId="19" xfId="0" quotePrefix="1" applyNumberFormat="1" applyFont="1" applyFill="1" applyBorder="1" applyAlignment="1">
      <alignment horizontal="center" vertical="center"/>
    </xf>
    <xf numFmtId="0" fontId="2" fillId="0" borderId="18" xfId="0" quotePrefix="1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 wrapText="1"/>
    </xf>
    <xf numFmtId="164" fontId="2" fillId="0" borderId="18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Continuous" vertical="center"/>
    </xf>
    <xf numFmtId="0" fontId="2" fillId="0" borderId="24" xfId="0" applyFont="1" applyFill="1" applyBorder="1" applyAlignment="1">
      <alignment horizontal="left" vertical="center" wrapText="1" indent="2"/>
    </xf>
    <xf numFmtId="164" fontId="3" fillId="0" borderId="24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 wrapText="1"/>
    </xf>
    <xf numFmtId="1" fontId="3" fillId="0" borderId="19" xfId="0" applyNumberFormat="1" applyFont="1" applyFill="1" applyBorder="1" applyAlignment="1">
      <alignment horizontal="center" vertical="center" wrapText="1"/>
    </xf>
    <xf numFmtId="0" fontId="3" fillId="0" borderId="24" xfId="0" quotePrefix="1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 wrapText="1"/>
    </xf>
    <xf numFmtId="1" fontId="3" fillId="0" borderId="24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 wrapText="1"/>
    </xf>
    <xf numFmtId="0" fontId="3" fillId="0" borderId="24" xfId="0" quotePrefix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left" vertical="center" wrapText="1" indent="1"/>
    </xf>
    <xf numFmtId="49" fontId="2" fillId="0" borderId="18" xfId="0" quotePrefix="1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vertical="center" wrapText="1"/>
    </xf>
    <xf numFmtId="49" fontId="2" fillId="0" borderId="21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left" vertical="center" wrapText="1"/>
    </xf>
    <xf numFmtId="49" fontId="2" fillId="0" borderId="19" xfId="0" quotePrefix="1" applyNumberFormat="1" applyFont="1" applyFill="1" applyBorder="1" applyAlignment="1">
      <alignment vertical="center"/>
    </xf>
    <xf numFmtId="164" fontId="2" fillId="0" borderId="24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49" fontId="4" fillId="0" borderId="0" xfId="0" applyNumberFormat="1" applyFont="1" applyFill="1" applyAlignment="1"/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/>
    <xf numFmtId="165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top"/>
    </xf>
    <xf numFmtId="0" fontId="8" fillId="0" borderId="0" xfId="0" applyFont="1" applyFill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Continuous" wrapText="1"/>
    </xf>
    <xf numFmtId="0" fontId="2" fillId="0" borderId="27" xfId="0" applyFont="1" applyFill="1" applyBorder="1" applyAlignment="1">
      <alignment horizontal="centerContinuous" wrapText="1"/>
    </xf>
    <xf numFmtId="0" fontId="3" fillId="0" borderId="7" xfId="0" applyFont="1" applyFill="1" applyBorder="1" applyAlignment="1">
      <alignment horizontal="center" vertical="justify" wrapText="1"/>
    </xf>
    <xf numFmtId="0" fontId="8" fillId="0" borderId="0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center" wrapText="1"/>
    </xf>
    <xf numFmtId="49" fontId="10" fillId="0" borderId="28" xfId="0" applyNumberFormat="1" applyFont="1" applyFill="1" applyBorder="1" applyAlignment="1">
      <alignment horizontal="center" vertical="center" wrapText="1"/>
    </xf>
    <xf numFmtId="49" fontId="10" fillId="0" borderId="29" xfId="0" applyNumberFormat="1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>
      <alignment horizontal="center" vertical="center" wrapText="1"/>
    </xf>
    <xf numFmtId="0" fontId="5" fillId="0" borderId="33" xfId="0" applyNumberFormat="1" applyFont="1" applyFill="1" applyBorder="1" applyAlignment="1">
      <alignment horizontal="center" vertical="center" wrapText="1"/>
    </xf>
    <xf numFmtId="0" fontId="11" fillId="0" borderId="34" xfId="0" applyNumberFormat="1" applyFont="1" applyFill="1" applyBorder="1" applyAlignment="1">
      <alignment horizontal="center" vertical="center" wrapText="1"/>
    </xf>
    <xf numFmtId="0" fontId="8" fillId="0" borderId="35" xfId="0" applyNumberFormat="1" applyFont="1" applyFill="1" applyBorder="1" applyAlignment="1">
      <alignment horizontal="center" vertical="center" wrapText="1" readingOrder="1"/>
    </xf>
    <xf numFmtId="164" fontId="13" fillId="0" borderId="3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38" xfId="0" applyNumberFormat="1" applyFont="1" applyFill="1" applyBorder="1" applyAlignment="1">
      <alignment horizontal="center" vertical="center"/>
    </xf>
    <xf numFmtId="0" fontId="12" fillId="0" borderId="39" xfId="0" applyNumberFormat="1" applyFont="1" applyFill="1" applyBorder="1" applyAlignment="1">
      <alignment horizontal="center" vertical="center" wrapText="1" readingOrder="1"/>
    </xf>
    <xf numFmtId="164" fontId="8" fillId="0" borderId="39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40" xfId="0" applyNumberFormat="1" applyFont="1" applyFill="1" applyBorder="1" applyAlignment="1">
      <alignment horizontal="center" vertical="center" wrapText="1" readingOrder="1"/>
    </xf>
    <xf numFmtId="164" fontId="8" fillId="0" borderId="37" xfId="0" applyNumberFormat="1" applyFont="1" applyFill="1" applyBorder="1" applyAlignment="1">
      <alignment horizontal="center" vertical="center"/>
    </xf>
    <xf numFmtId="164" fontId="8" fillId="0" borderId="41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 vertical="center"/>
    </xf>
    <xf numFmtId="49" fontId="5" fillId="0" borderId="42" xfId="0" applyNumberFormat="1" applyFont="1" applyFill="1" applyBorder="1" applyAlignment="1">
      <alignment horizontal="center" vertical="center"/>
    </xf>
    <xf numFmtId="164" fontId="8" fillId="0" borderId="40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164" fontId="8" fillId="0" borderId="43" xfId="0" applyNumberFormat="1" applyFont="1" applyFill="1" applyBorder="1" applyAlignment="1">
      <alignment horizontal="center" vertical="center"/>
    </xf>
    <xf numFmtId="164" fontId="8" fillId="0" borderId="44" xfId="0" applyNumberFormat="1" applyFont="1" applyFill="1" applyBorder="1" applyAlignment="1">
      <alignment horizontal="center" vertical="center"/>
    </xf>
    <xf numFmtId="164" fontId="8" fillId="0" borderId="45" xfId="0" applyNumberFormat="1" applyFont="1" applyFill="1" applyBorder="1" applyAlignment="1">
      <alignment horizontal="center" vertical="center"/>
    </xf>
    <xf numFmtId="164" fontId="8" fillId="0" borderId="13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 vertical="center"/>
    </xf>
    <xf numFmtId="0" fontId="11" fillId="0" borderId="39" xfId="0" applyNumberFormat="1" applyFont="1" applyFill="1" applyBorder="1" applyAlignment="1">
      <alignment horizontal="center" vertical="center" wrapText="1" readingOrder="1"/>
    </xf>
    <xf numFmtId="49" fontId="5" fillId="0" borderId="43" xfId="0" applyNumberFormat="1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11" fillId="0" borderId="24" xfId="0" applyNumberFormat="1" applyFont="1" applyFill="1" applyBorder="1" applyAlignment="1">
      <alignment horizontal="center" vertical="center" wrapText="1" readingOrder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49" fontId="5" fillId="0" borderId="0" xfId="0" applyNumberFormat="1" applyFont="1" applyFill="1" applyBorder="1" applyAlignment="1">
      <alignment horizontal="center" vertical="top"/>
    </xf>
    <xf numFmtId="166" fontId="15" fillId="0" borderId="0" xfId="0" applyNumberFormat="1" applyFont="1" applyFill="1" applyBorder="1" applyAlignment="1">
      <alignment horizontal="center" vertical="top"/>
    </xf>
    <xf numFmtId="166" fontId="5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/>
    <xf numFmtId="164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wrapText="1"/>
    </xf>
    <xf numFmtId="164" fontId="2" fillId="0" borderId="0" xfId="0" applyNumberFormat="1" applyFont="1" applyFill="1"/>
    <xf numFmtId="165" fontId="5" fillId="0" borderId="0" xfId="0" applyNumberFormat="1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165" fontId="11" fillId="0" borderId="0" xfId="0" applyNumberFormat="1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/>
    <xf numFmtId="0" fontId="2" fillId="2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2" fillId="2" borderId="0" xfId="0" applyFont="1" applyFill="1" applyAlignment="1"/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8" fillId="0" borderId="0" xfId="0" applyFont="1" applyFill="1"/>
    <xf numFmtId="0" fontId="13" fillId="0" borderId="0" xfId="0" applyFont="1" applyFill="1"/>
    <xf numFmtId="0" fontId="13" fillId="0" borderId="0" xfId="0" applyFont="1"/>
    <xf numFmtId="0" fontId="3" fillId="0" borderId="49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top" wrapText="1"/>
    </xf>
    <xf numFmtId="49" fontId="20" fillId="0" borderId="24" xfId="0" applyNumberFormat="1" applyFont="1" applyFill="1" applyBorder="1" applyAlignment="1">
      <alignment horizontal="center"/>
    </xf>
    <xf numFmtId="164" fontId="13" fillId="0" borderId="24" xfId="0" applyNumberFormat="1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center"/>
    </xf>
    <xf numFmtId="49" fontId="11" fillId="0" borderId="24" xfId="0" applyNumberFormat="1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left" vertical="center" wrapText="1"/>
    </xf>
    <xf numFmtId="164" fontId="21" fillId="0" borderId="24" xfId="0" applyNumberFormat="1" applyFont="1" applyFill="1" applyBorder="1" applyAlignment="1">
      <alignment horizontal="center" vertical="center"/>
    </xf>
    <xf numFmtId="49" fontId="20" fillId="0" borderId="24" xfId="0" applyNumberFormat="1" applyFont="1" applyFill="1" applyBorder="1" applyAlignment="1">
      <alignment vertical="top" wrapText="1"/>
    </xf>
    <xf numFmtId="49" fontId="20" fillId="0" borderId="24" xfId="0" applyNumberFormat="1" applyFont="1" applyFill="1" applyBorder="1" applyAlignment="1">
      <alignment horizontal="center" vertical="center" wrapText="1"/>
    </xf>
    <xf numFmtId="49" fontId="17" fillId="0" borderId="24" xfId="0" applyNumberFormat="1" applyFont="1" applyFill="1" applyBorder="1" applyAlignment="1">
      <alignment vertical="top" wrapText="1"/>
    </xf>
    <xf numFmtId="0" fontId="20" fillId="0" borderId="24" xfId="0" applyFont="1" applyFill="1" applyBorder="1" applyAlignment="1">
      <alignment horizontal="center"/>
    </xf>
    <xf numFmtId="0" fontId="20" fillId="0" borderId="24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horizontal="center" vertical="center" wrapText="1"/>
    </xf>
    <xf numFmtId="49" fontId="20" fillId="0" borderId="24" xfId="0" applyNumberFormat="1" applyFont="1" applyFill="1" applyBorder="1" applyAlignment="1">
      <alignment vertical="center" wrapText="1"/>
    </xf>
    <xf numFmtId="49" fontId="17" fillId="0" borderId="24" xfId="0" applyNumberFormat="1" applyFont="1" applyFill="1" applyBorder="1" applyAlignment="1">
      <alignment vertical="center" wrapText="1"/>
    </xf>
    <xf numFmtId="49" fontId="11" fillId="0" borderId="24" xfId="0" applyNumberFormat="1" applyFont="1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1" fillId="0" borderId="24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horizontal="left" vertical="top" wrapText="1"/>
    </xf>
    <xf numFmtId="164" fontId="22" fillId="0" borderId="24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vertical="top" wrapText="1"/>
    </xf>
    <xf numFmtId="49" fontId="23" fillId="0" borderId="24" xfId="0" applyNumberFormat="1" applyFont="1" applyFill="1" applyBorder="1" applyAlignment="1">
      <alignment vertical="top" wrapText="1"/>
    </xf>
    <xf numFmtId="49" fontId="4" fillId="0" borderId="24" xfId="0" applyNumberFormat="1" applyFont="1" applyFill="1" applyBorder="1" applyAlignment="1">
      <alignment horizontal="center" vertical="center" wrapText="1"/>
    </xf>
    <xf numFmtId="49" fontId="20" fillId="0" borderId="24" xfId="0" applyNumberFormat="1" applyFont="1" applyFill="1" applyBorder="1" applyAlignment="1">
      <alignment horizontal="center" vertical="top" wrapText="1"/>
    </xf>
    <xf numFmtId="49" fontId="11" fillId="0" borderId="24" xfId="0" applyNumberFormat="1" applyFont="1" applyFill="1" applyBorder="1" applyAlignment="1">
      <alignment wrapText="1"/>
    </xf>
    <xf numFmtId="0" fontId="20" fillId="0" borderId="24" xfId="0" applyFont="1" applyFill="1" applyBorder="1" applyAlignment="1">
      <alignment horizontal="left" vertical="top" wrapText="1"/>
    </xf>
    <xf numFmtId="49" fontId="2" fillId="0" borderId="24" xfId="0" applyNumberFormat="1" applyFont="1" applyFill="1" applyBorder="1" applyAlignment="1">
      <alignment horizontal="center" wrapText="1"/>
    </xf>
    <xf numFmtId="49" fontId="4" fillId="0" borderId="24" xfId="0" applyNumberFormat="1" applyFont="1" applyFill="1" applyBorder="1" applyAlignment="1">
      <alignment wrapText="1"/>
    </xf>
    <xf numFmtId="49" fontId="2" fillId="0" borderId="24" xfId="0" applyNumberFormat="1" applyFont="1" applyFill="1" applyBorder="1" applyAlignment="1">
      <alignment wrapText="1"/>
    </xf>
    <xf numFmtId="49" fontId="2" fillId="0" borderId="24" xfId="0" applyNumberFormat="1" applyFont="1" applyFill="1" applyBorder="1" applyAlignment="1">
      <alignment horizontal="center" vertical="top" wrapText="1"/>
    </xf>
    <xf numFmtId="49" fontId="19" fillId="0" borderId="24" xfId="0" applyNumberFormat="1" applyFont="1" applyFill="1" applyBorder="1" applyAlignment="1">
      <alignment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9" fillId="0" borderId="24" xfId="0" applyNumberFormat="1" applyFont="1" applyFill="1" applyBorder="1" applyAlignment="1">
      <alignment wrapText="1"/>
    </xf>
    <xf numFmtId="164" fontId="9" fillId="0" borderId="24" xfId="0" applyNumberFormat="1" applyFont="1" applyFill="1" applyBorder="1" applyAlignment="1">
      <alignment horizontal="center" vertical="center"/>
    </xf>
    <xf numFmtId="0" fontId="9" fillId="0" borderId="0" xfId="0" applyFont="1"/>
    <xf numFmtId="49" fontId="2" fillId="0" borderId="24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wrapText="1"/>
    </xf>
    <xf numFmtId="0" fontId="26" fillId="0" borderId="0" xfId="0" applyFont="1" applyFill="1"/>
    <xf numFmtId="49" fontId="2" fillId="0" borderId="0" xfId="0" applyNumberFormat="1" applyFont="1" applyFill="1" applyAlignment="1">
      <alignment horizontal="centerContinuous" wrapText="1"/>
    </xf>
    <xf numFmtId="0" fontId="2" fillId="0" borderId="0" xfId="0" applyFont="1" applyFill="1" applyAlignment="1"/>
    <xf numFmtId="0" fontId="4" fillId="0" borderId="0" xfId="0" applyFont="1" applyFill="1" applyAlignment="1">
      <alignment horizontal="right" wrapText="1"/>
    </xf>
    <xf numFmtId="14" fontId="4" fillId="0" borderId="0" xfId="0" applyNumberFormat="1" applyFont="1" applyFill="1" applyAlignment="1">
      <alignment wrapText="1"/>
    </xf>
    <xf numFmtId="0" fontId="3" fillId="0" borderId="48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Continuous" wrapText="1"/>
    </xf>
    <xf numFmtId="0" fontId="2" fillId="0" borderId="3" xfId="0" applyFont="1" applyFill="1" applyBorder="1" applyAlignment="1">
      <alignment horizontal="centerContinuous" wrapText="1"/>
    </xf>
    <xf numFmtId="0" fontId="3" fillId="0" borderId="5" xfId="0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horizontal="centerContinuous" wrapText="1"/>
    </xf>
    <xf numFmtId="0" fontId="2" fillId="0" borderId="50" xfId="0" applyFont="1" applyFill="1" applyBorder="1" applyAlignment="1">
      <alignment horizontal="centerContinuous" wrapText="1"/>
    </xf>
    <xf numFmtId="0" fontId="2" fillId="0" borderId="50" xfId="0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10" fillId="0" borderId="3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35" xfId="0" applyFont="1" applyFill="1" applyBorder="1" applyAlignment="1">
      <alignment horizontal="center" wrapText="1"/>
    </xf>
    <xf numFmtId="0" fontId="5" fillId="0" borderId="11" xfId="0" applyFont="1" applyFill="1" applyBorder="1"/>
    <xf numFmtId="0" fontId="3" fillId="0" borderId="53" xfId="0" applyFont="1" applyFill="1" applyBorder="1" applyAlignment="1">
      <alignment horizontal="center" wrapText="1"/>
    </xf>
    <xf numFmtId="164" fontId="3" fillId="0" borderId="35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right" wrapText="1"/>
    </xf>
    <xf numFmtId="167" fontId="11" fillId="0" borderId="24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wrapText="1"/>
    </xf>
    <xf numFmtId="167" fontId="11" fillId="0" borderId="24" xfId="0" applyNumberFormat="1" applyFont="1" applyFill="1" applyBorder="1" applyAlignment="1">
      <alignment wrapText="1"/>
    </xf>
    <xf numFmtId="0" fontId="3" fillId="2" borderId="0" xfId="0" applyFont="1" applyFill="1" applyAlignment="1"/>
    <xf numFmtId="0" fontId="2" fillId="0" borderId="53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Continuous" vertical="center" wrapText="1"/>
    </xf>
    <xf numFmtId="0" fontId="2" fillId="0" borderId="3" xfId="0" applyFont="1" applyFill="1" applyBorder="1" applyAlignment="1">
      <alignment horizontal="centerContinuous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5" fillId="0" borderId="54" xfId="0" applyFont="1" applyFill="1" applyBorder="1"/>
    <xf numFmtId="0" fontId="20" fillId="0" borderId="55" xfId="0" applyFont="1" applyFill="1" applyBorder="1" applyAlignment="1">
      <alignment horizontal="center" wrapText="1"/>
    </xf>
    <xf numFmtId="0" fontId="3" fillId="0" borderId="56" xfId="0" applyFont="1" applyFill="1" applyBorder="1"/>
    <xf numFmtId="164" fontId="3" fillId="0" borderId="55" xfId="0" applyNumberFormat="1" applyFont="1" applyFill="1" applyBorder="1" applyAlignment="1">
      <alignment horizontal="center" vertical="center"/>
    </xf>
    <xf numFmtId="0" fontId="3" fillId="0" borderId="0" xfId="0" applyFont="1"/>
    <xf numFmtId="0" fontId="5" fillId="0" borderId="57" xfId="0" applyFont="1" applyFill="1" applyBorder="1"/>
    <xf numFmtId="0" fontId="11" fillId="0" borderId="39" xfId="0" applyFont="1" applyFill="1" applyBorder="1" applyAlignment="1">
      <alignment horizontal="center" wrapText="1"/>
    </xf>
    <xf numFmtId="0" fontId="3" fillId="0" borderId="58" xfId="0" applyFont="1" applyFill="1" applyBorder="1"/>
    <xf numFmtId="164" fontId="3" fillId="0" borderId="39" xfId="0" applyNumberFormat="1" applyFont="1" applyFill="1" applyBorder="1" applyAlignment="1">
      <alignment horizontal="center" vertical="center"/>
    </xf>
    <xf numFmtId="164" fontId="3" fillId="0" borderId="37" xfId="0" applyNumberFormat="1" applyFont="1" applyFill="1" applyBorder="1" applyAlignment="1">
      <alignment horizontal="center" vertical="center"/>
    </xf>
    <xf numFmtId="164" fontId="3" fillId="0" borderId="41" xfId="0" applyNumberFormat="1" applyFont="1" applyFill="1" applyBorder="1" applyAlignment="1">
      <alignment horizontal="center" vertical="center"/>
    </xf>
    <xf numFmtId="0" fontId="5" fillId="0" borderId="59" xfId="0" applyFont="1" applyFill="1" applyBorder="1"/>
    <xf numFmtId="0" fontId="20" fillId="0" borderId="40" xfId="0" applyFont="1" applyFill="1" applyBorder="1" applyAlignment="1">
      <alignment horizontal="center" wrapText="1"/>
    </xf>
    <xf numFmtId="0" fontId="2" fillId="0" borderId="60" xfId="0" applyFont="1" applyFill="1" applyBorder="1"/>
    <xf numFmtId="164" fontId="2" fillId="0" borderId="40" xfId="0" applyNumberFormat="1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/>
    </xf>
    <xf numFmtId="0" fontId="5" fillId="0" borderId="59" xfId="0" applyFont="1" applyFill="1" applyBorder="1" applyAlignment="1">
      <alignment vertical="center"/>
    </xf>
    <xf numFmtId="0" fontId="17" fillId="0" borderId="40" xfId="0" applyFont="1" applyFill="1" applyBorder="1" applyAlignment="1">
      <alignment wrapText="1"/>
    </xf>
    <xf numFmtId="0" fontId="11" fillId="0" borderId="39" xfId="0" applyFont="1" applyFill="1" applyBorder="1" applyAlignment="1">
      <alignment horizontal="left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2" fillId="0" borderId="43" xfId="0" applyNumberFormat="1" applyFont="1" applyFill="1" applyBorder="1" applyAlignment="1">
      <alignment horizontal="center" vertical="center"/>
    </xf>
    <xf numFmtId="164" fontId="2" fillId="0" borderId="44" xfId="0" applyNumberFormat="1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wrapText="1"/>
    </xf>
    <xf numFmtId="164" fontId="2" fillId="0" borderId="43" xfId="0" applyNumberFormat="1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wrapText="1"/>
    </xf>
    <xf numFmtId="164" fontId="2" fillId="0" borderId="44" xfId="0" applyNumberFormat="1" applyFont="1" applyFill="1" applyBorder="1" applyAlignment="1">
      <alignment horizontal="center" vertical="center"/>
    </xf>
    <xf numFmtId="0" fontId="23" fillId="0" borderId="40" xfId="0" applyFont="1" applyFill="1" applyBorder="1"/>
    <xf numFmtId="49" fontId="11" fillId="0" borderId="60" xfId="0" applyNumberFormat="1" applyFont="1" applyFill="1" applyBorder="1" applyAlignment="1">
      <alignment horizontal="center" vertical="center" wrapText="1"/>
    </xf>
    <xf numFmtId="164" fontId="2" fillId="0" borderId="45" xfId="0" applyNumberFormat="1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wrapText="1"/>
    </xf>
    <xf numFmtId="0" fontId="28" fillId="0" borderId="0" xfId="0" applyFont="1"/>
    <xf numFmtId="164" fontId="2" fillId="0" borderId="55" xfId="0" applyNumberFormat="1" applyFont="1" applyFill="1" applyBorder="1" applyAlignment="1">
      <alignment horizontal="center" vertical="center"/>
    </xf>
    <xf numFmtId="49" fontId="20" fillId="0" borderId="60" xfId="0" applyNumberFormat="1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wrapText="1"/>
    </xf>
    <xf numFmtId="49" fontId="20" fillId="0" borderId="56" xfId="0" applyNumberFormat="1" applyFont="1" applyFill="1" applyBorder="1" applyAlignment="1">
      <alignment horizontal="center" vertical="center" wrapText="1"/>
    </xf>
    <xf numFmtId="0" fontId="5" fillId="0" borderId="61" xfId="0" applyFont="1" applyFill="1" applyBorder="1"/>
    <xf numFmtId="0" fontId="23" fillId="0" borderId="45" xfId="0" applyFont="1" applyFill="1" applyBorder="1" applyAlignment="1">
      <alignment wrapText="1"/>
    </xf>
    <xf numFmtId="49" fontId="20" fillId="0" borderId="62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 wrapText="1"/>
    </xf>
    <xf numFmtId="164" fontId="2" fillId="0" borderId="52" xfId="0" applyNumberFormat="1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wrapText="1"/>
    </xf>
    <xf numFmtId="49" fontId="5" fillId="0" borderId="56" xfId="0" applyNumberFormat="1" applyFont="1" applyFill="1" applyBorder="1" applyAlignment="1">
      <alignment horizontal="center" vertical="center" wrapText="1"/>
    </xf>
    <xf numFmtId="49" fontId="5" fillId="0" borderId="60" xfId="0" applyNumberFormat="1" applyFont="1" applyFill="1" applyBorder="1" applyAlignment="1">
      <alignment horizontal="center" vertical="center" wrapText="1"/>
    </xf>
    <xf numFmtId="0" fontId="5" fillId="0" borderId="63" xfId="0" applyFont="1" applyFill="1" applyBorder="1"/>
    <xf numFmtId="0" fontId="23" fillId="0" borderId="64" xfId="0" applyFont="1" applyFill="1" applyBorder="1" applyAlignment="1">
      <alignment wrapText="1"/>
    </xf>
    <xf numFmtId="49" fontId="5" fillId="0" borderId="6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17" fillId="0" borderId="35" xfId="0" applyFont="1" applyFill="1" applyBorder="1" applyAlignment="1">
      <alignment wrapText="1"/>
    </xf>
    <xf numFmtId="49" fontId="5" fillId="0" borderId="2" xfId="0" applyNumberFormat="1" applyFont="1" applyFill="1" applyBorder="1" applyAlignment="1">
      <alignment horizontal="center" vertical="center" wrapText="1"/>
    </xf>
    <xf numFmtId="164" fontId="2" fillId="0" borderId="35" xfId="0" applyNumberFormat="1" applyFont="1" applyFill="1" applyBorder="1" applyAlignment="1">
      <alignment horizontal="center" vertical="center"/>
    </xf>
    <xf numFmtId="0" fontId="5" fillId="0" borderId="51" xfId="0" applyFont="1" applyFill="1" applyBorder="1"/>
    <xf numFmtId="0" fontId="11" fillId="0" borderId="5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66" xfId="0" applyNumberFormat="1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wrapText="1"/>
    </xf>
    <xf numFmtId="164" fontId="3" fillId="0" borderId="35" xfId="0" applyNumberFormat="1" applyFont="1" applyFill="1" applyBorder="1" applyAlignment="1">
      <alignment horizontal="center" vertical="center"/>
    </xf>
    <xf numFmtId="164" fontId="3" fillId="0" borderId="67" xfId="0" applyNumberFormat="1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wrapText="1"/>
    </xf>
    <xf numFmtId="49" fontId="5" fillId="0" borderId="58" xfId="0" applyNumberFormat="1" applyFont="1" applyFill="1" applyBorder="1" applyAlignment="1">
      <alignment horizontal="center" vertical="center" wrapText="1"/>
    </xf>
    <xf numFmtId="164" fontId="3" fillId="0" borderId="37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3" fillId="0" borderId="68" xfId="0" applyNumberFormat="1" applyFont="1" applyFill="1" applyBorder="1" applyAlignment="1">
      <alignment horizontal="center" vertical="center"/>
    </xf>
    <xf numFmtId="164" fontId="3" fillId="0" borderId="39" xfId="0" applyNumberFormat="1" applyFont="1" applyFill="1" applyBorder="1" applyAlignment="1">
      <alignment horizontal="center" vertical="center" wrapText="1"/>
    </xf>
    <xf numFmtId="164" fontId="3" fillId="0" borderId="41" xfId="0" applyNumberFormat="1" applyFont="1" applyFill="1" applyBorder="1" applyAlignment="1">
      <alignment horizontal="center" vertical="center" wrapText="1"/>
    </xf>
    <xf numFmtId="164" fontId="13" fillId="0" borderId="43" xfId="0" applyNumberFormat="1" applyFont="1" applyFill="1" applyBorder="1" applyAlignment="1">
      <alignment horizontal="center" vertical="center"/>
    </xf>
    <xf numFmtId="164" fontId="13" fillId="0" borderId="44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20" fillId="0" borderId="35" xfId="0" applyFont="1" applyFill="1" applyBorder="1" applyAlignment="1">
      <alignment vertical="center" wrapText="1"/>
    </xf>
    <xf numFmtId="0" fontId="5" fillId="0" borderId="2" xfId="0" applyFont="1" applyFill="1" applyBorder="1"/>
    <xf numFmtId="0" fontId="10" fillId="0" borderId="51" xfId="0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66" xfId="0" applyNumberFormat="1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164" fontId="2" fillId="0" borderId="41" xfId="0" applyNumberFormat="1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60" xfId="0" applyFont="1" applyFill="1" applyBorder="1"/>
    <xf numFmtId="0" fontId="11" fillId="0" borderId="5" xfId="0" applyFont="1" applyFill="1" applyBorder="1" applyAlignment="1">
      <alignment wrapText="1"/>
    </xf>
    <xf numFmtId="0" fontId="5" fillId="0" borderId="60" xfId="0" applyFont="1" applyFill="1" applyBorder="1" applyAlignment="1">
      <alignment horizontal="center" vertical="center" wrapText="1"/>
    </xf>
    <xf numFmtId="164" fontId="13" fillId="0" borderId="40" xfId="0" applyNumberFormat="1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vertical="center" wrapText="1"/>
    </xf>
    <xf numFmtId="0" fontId="5" fillId="0" borderId="65" xfId="0" applyFont="1" applyFill="1" applyBorder="1" applyAlignment="1">
      <alignment vertical="center" wrapText="1"/>
    </xf>
    <xf numFmtId="164" fontId="2" fillId="0" borderId="26" xfId="0" applyNumberFormat="1" applyFont="1" applyFill="1" applyBorder="1" applyAlignment="1">
      <alignment horizontal="center" vertical="center" wrapText="1"/>
    </xf>
    <xf numFmtId="164" fontId="2" fillId="0" borderId="69" xfId="0" applyNumberFormat="1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vertical="center" wrapText="1"/>
    </xf>
    <xf numFmtId="0" fontId="5" fillId="0" borderId="60" xfId="0" applyFont="1" applyFill="1" applyBorder="1" applyAlignment="1">
      <alignment vertical="center" wrapText="1"/>
    </xf>
    <xf numFmtId="0" fontId="20" fillId="0" borderId="39" xfId="0" applyFont="1" applyFill="1" applyBorder="1" applyAlignment="1">
      <alignment vertical="center" wrapText="1"/>
    </xf>
    <xf numFmtId="0" fontId="23" fillId="0" borderId="40" xfId="0" applyFont="1" applyFill="1" applyBorder="1" applyAlignment="1">
      <alignment vertical="center" wrapText="1"/>
    </xf>
    <xf numFmtId="0" fontId="17" fillId="0" borderId="40" xfId="0" applyFont="1" applyFill="1" applyBorder="1" applyAlignment="1">
      <alignment vertical="center" wrapText="1"/>
    </xf>
    <xf numFmtId="0" fontId="29" fillId="0" borderId="60" xfId="0" applyFont="1" applyFill="1" applyBorder="1"/>
    <xf numFmtId="49" fontId="5" fillId="0" borderId="62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0" fontId="29" fillId="0" borderId="0" xfId="0" applyFont="1"/>
    <xf numFmtId="0" fontId="7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 wrapText="1"/>
    </xf>
    <xf numFmtId="164" fontId="16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66" fontId="9" fillId="0" borderId="25" xfId="0" applyNumberFormat="1" applyFont="1" applyFill="1" applyBorder="1" applyAlignment="1">
      <alignment horizontal="center" vertical="center" wrapText="1"/>
    </xf>
    <xf numFmtId="166" fontId="9" fillId="0" borderId="24" xfId="0" applyNumberFormat="1" applyFont="1" applyFill="1" applyBorder="1" applyAlignment="1">
      <alignment horizontal="center" vertical="center" wrapText="1"/>
    </xf>
    <xf numFmtId="166" fontId="9" fillId="0" borderId="16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 readingOrder="1"/>
    </xf>
    <xf numFmtId="0" fontId="3" fillId="0" borderId="24" xfId="0" applyNumberFormat="1" applyFont="1" applyFill="1" applyBorder="1" applyAlignment="1">
      <alignment horizontal="center" vertical="center" wrapText="1" readingOrder="1"/>
    </xf>
    <xf numFmtId="0" fontId="3" fillId="0" borderId="16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2">
    <cellStyle name="Денежный [0]" xfId="1" builtinId="7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jumri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Ekamutner"/>
      <sheetName val="Gorcarnakan caxs"/>
      <sheetName val="Tntesagitakan "/>
      <sheetName val="Dificit"/>
      <sheetName val="Dificiti caxs"/>
    </sheetNames>
    <sheetDataSet>
      <sheetData sheetId="0"/>
      <sheetData sheetId="1">
        <row r="12">
          <cell r="E12">
            <v>3093267.6999999997</v>
          </cell>
          <cell r="F12">
            <v>210717.4</v>
          </cell>
          <cell r="H12">
            <v>3093267.6999999997</v>
          </cell>
          <cell r="I12">
            <v>210717.4</v>
          </cell>
          <cell r="K12">
            <v>784536.99099999992</v>
          </cell>
          <cell r="L12">
            <v>48886.400000000001</v>
          </cell>
        </row>
        <row r="97">
          <cell r="F97">
            <v>210717.4</v>
          </cell>
          <cell r="I97">
            <v>210717.4</v>
          </cell>
          <cell r="L97">
            <v>48886.400000000001</v>
          </cell>
        </row>
      </sheetData>
      <sheetData sheetId="2">
        <row r="12">
          <cell r="F12">
            <v>3245610.8</v>
          </cell>
          <cell r="G12">
            <v>3131245.1999999997</v>
          </cell>
          <cell r="H12">
            <v>325083</v>
          </cell>
          <cell r="I12">
            <v>3245610.8</v>
          </cell>
          <cell r="J12">
            <v>3131245.1999999997</v>
          </cell>
          <cell r="K12">
            <v>325083</v>
          </cell>
          <cell r="L12">
            <v>377966.72499999998</v>
          </cell>
          <cell r="M12">
            <v>454924.17100000003</v>
          </cell>
          <cell r="N12">
            <v>-28071.045999999998</v>
          </cell>
        </row>
        <row r="310">
          <cell r="F310">
            <v>0</v>
          </cell>
          <cell r="G310">
            <v>210717.4</v>
          </cell>
          <cell r="H310">
            <v>0</v>
          </cell>
          <cell r="I310">
            <v>0</v>
          </cell>
          <cell r="J310">
            <v>210717.4</v>
          </cell>
          <cell r="K310">
            <v>0</v>
          </cell>
          <cell r="L310">
            <v>0</v>
          </cell>
          <cell r="M310">
            <v>48886.400000000001</v>
          </cell>
          <cell r="N310">
            <v>0</v>
          </cell>
        </row>
      </sheetData>
      <sheetData sheetId="3">
        <row r="12">
          <cell r="D12">
            <v>3245610.8</v>
          </cell>
          <cell r="E12">
            <v>3131245.2</v>
          </cell>
          <cell r="F12">
            <v>325083</v>
          </cell>
          <cell r="G12">
            <v>3245610.8</v>
          </cell>
          <cell r="H12">
            <v>3131245.2</v>
          </cell>
          <cell r="I12">
            <v>325083</v>
          </cell>
          <cell r="J12">
            <v>377966.72499999998</v>
          </cell>
          <cell r="K12">
            <v>454924.17099999997</v>
          </cell>
          <cell r="L12">
            <v>-28071.046000000002</v>
          </cell>
        </row>
        <row r="171">
          <cell r="D171">
            <v>0</v>
          </cell>
          <cell r="E171">
            <v>210717.4</v>
          </cell>
          <cell r="F171">
            <v>0</v>
          </cell>
          <cell r="G171">
            <v>0</v>
          </cell>
          <cell r="H171">
            <v>210717.4</v>
          </cell>
          <cell r="I171">
            <v>0</v>
          </cell>
          <cell r="J171">
            <v>0</v>
          </cell>
          <cell r="K171">
            <v>48886.400000000001</v>
          </cell>
          <cell r="L171">
            <v>0</v>
          </cell>
        </row>
      </sheetData>
      <sheetData sheetId="4"/>
      <sheetData sheetId="5">
        <row r="12">
          <cell r="D12">
            <v>152343.08309999999</v>
          </cell>
          <cell r="E12">
            <v>37977.4908</v>
          </cell>
          <cell r="F12">
            <v>114365.59229999999</v>
          </cell>
          <cell r="G12">
            <v>152343.08309999999</v>
          </cell>
          <cell r="H12">
            <v>37977.4908</v>
          </cell>
          <cell r="I12">
            <v>114365.59229999999</v>
          </cell>
          <cell r="J12">
            <v>-406570.266</v>
          </cell>
          <cell r="K12">
            <v>-329612.81999999995</v>
          </cell>
          <cell r="L12">
            <v>-76957.445999999996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7"/>
  <sheetViews>
    <sheetView tabSelected="1" topLeftCell="C1" workbookViewId="0">
      <selection activeCell="J5" sqref="J5"/>
    </sheetView>
  </sheetViews>
  <sheetFormatPr defaultRowHeight="14.4"/>
  <cols>
    <col min="1" max="1" width="5.5546875" customWidth="1"/>
    <col min="2" max="2" width="31.109375" customWidth="1"/>
    <col min="4" max="4" width="13.109375" customWidth="1"/>
    <col min="5" max="5" width="14.88671875" customWidth="1"/>
    <col min="6" max="6" width="14" customWidth="1"/>
    <col min="7" max="7" width="14.33203125" customWidth="1"/>
    <col min="8" max="9" width="14.109375" customWidth="1"/>
    <col min="10" max="10" width="10.88671875" customWidth="1"/>
    <col min="11" max="11" width="11.109375" customWidth="1"/>
  </cols>
  <sheetData>
    <row r="1" spans="1:13" s="5" customFormat="1" ht="29.25" customHeight="1">
      <c r="A1" s="1"/>
      <c r="B1" s="2"/>
      <c r="C1" s="1"/>
      <c r="D1" s="3"/>
      <c r="E1" s="4"/>
      <c r="F1" s="3"/>
      <c r="G1" s="3"/>
      <c r="H1" s="3"/>
      <c r="I1" s="3"/>
      <c r="J1" s="3"/>
      <c r="K1" s="366"/>
      <c r="L1" s="366"/>
      <c r="M1" s="366"/>
    </row>
    <row r="2" spans="1:13" s="5" customFormat="1" ht="22.5" customHeight="1">
      <c r="A2" s="1"/>
      <c r="B2" s="2"/>
      <c r="C2" s="1"/>
      <c r="D2" s="3"/>
      <c r="E2" s="3"/>
      <c r="F2" s="4" t="s">
        <v>0</v>
      </c>
      <c r="G2" s="3"/>
      <c r="H2" s="3"/>
      <c r="I2" s="3"/>
      <c r="J2" s="3"/>
      <c r="K2" s="366"/>
      <c r="L2" s="366"/>
      <c r="M2" s="366"/>
    </row>
    <row r="3" spans="1:13" s="8" customFormat="1" ht="18.75" customHeight="1">
      <c r="A3" s="6"/>
      <c r="B3" s="6"/>
      <c r="C3" s="6"/>
      <c r="D3" s="7" t="s">
        <v>1</v>
      </c>
      <c r="E3" s="6"/>
      <c r="F3" s="6"/>
      <c r="G3" s="6"/>
      <c r="H3" s="6"/>
      <c r="I3" s="6"/>
      <c r="J3" s="6"/>
      <c r="K3" s="366"/>
      <c r="L3" s="366"/>
      <c r="M3" s="366"/>
    </row>
    <row r="4" spans="1:13" s="11" customFormat="1" ht="17.25" customHeight="1">
      <c r="A4" s="6"/>
      <c r="B4" s="6"/>
      <c r="C4" s="6"/>
      <c r="D4" s="9" t="s">
        <v>2</v>
      </c>
      <c r="E4" s="10">
        <v>41641</v>
      </c>
      <c r="F4" s="10">
        <v>41729</v>
      </c>
      <c r="G4" s="7" t="s">
        <v>3</v>
      </c>
      <c r="H4" s="6"/>
      <c r="I4" s="6"/>
      <c r="J4" s="6"/>
      <c r="K4" s="6"/>
      <c r="L4" s="7"/>
    </row>
    <row r="5" spans="1:13" s="11" customFormat="1" ht="9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3" s="15" customFormat="1" ht="6.75" customHeight="1">
      <c r="A6" s="13"/>
      <c r="B6" s="14"/>
      <c r="C6" s="13"/>
      <c r="D6" s="14"/>
      <c r="E6" s="14"/>
      <c r="F6" s="14"/>
      <c r="G6" s="14"/>
      <c r="H6" s="14"/>
      <c r="I6" s="14"/>
      <c r="J6" s="14"/>
      <c r="K6" s="14"/>
      <c r="L6" s="14"/>
    </row>
    <row r="7" spans="1:13" s="5" customFormat="1" ht="29.25" customHeight="1" thickBot="1">
      <c r="A7" s="16"/>
      <c r="B7" s="16"/>
      <c r="C7" s="16"/>
      <c r="D7" s="1"/>
      <c r="E7" s="1"/>
      <c r="F7" s="17"/>
      <c r="G7" s="1"/>
      <c r="H7" s="1"/>
      <c r="I7" s="17"/>
      <c r="J7" s="1"/>
      <c r="K7" s="1"/>
      <c r="L7" s="17"/>
    </row>
    <row r="8" spans="1:13" s="5" customFormat="1" ht="29.25" customHeight="1" thickBot="1">
      <c r="A8" s="18"/>
      <c r="B8" s="18"/>
      <c r="C8" s="18"/>
      <c r="D8" s="367" t="s">
        <v>4</v>
      </c>
      <c r="E8" s="367"/>
      <c r="F8" s="368"/>
      <c r="G8" s="369" t="s">
        <v>5</v>
      </c>
      <c r="H8" s="367"/>
      <c r="I8" s="368"/>
      <c r="J8" s="369" t="s">
        <v>6</v>
      </c>
      <c r="K8" s="367"/>
      <c r="L8" s="368"/>
    </row>
    <row r="9" spans="1:13" s="5" customFormat="1" ht="29.25" customHeight="1">
      <c r="A9" s="370" t="s">
        <v>7</v>
      </c>
      <c r="B9" s="370" t="s">
        <v>8</v>
      </c>
      <c r="C9" s="370" t="s">
        <v>9</v>
      </c>
      <c r="D9" s="372" t="s">
        <v>10</v>
      </c>
      <c r="E9" s="19" t="s">
        <v>11</v>
      </c>
      <c r="F9" s="19"/>
      <c r="G9" s="374" t="s">
        <v>12</v>
      </c>
      <c r="H9" s="20" t="s">
        <v>11</v>
      </c>
      <c r="I9" s="21"/>
      <c r="J9" s="372" t="s">
        <v>13</v>
      </c>
      <c r="K9" s="19" t="s">
        <v>11</v>
      </c>
      <c r="L9" s="22"/>
    </row>
    <row r="10" spans="1:13" s="5" customFormat="1" ht="29.25" customHeight="1" thickBot="1">
      <c r="A10" s="371"/>
      <c r="B10" s="371"/>
      <c r="C10" s="371"/>
      <c r="D10" s="373"/>
      <c r="E10" s="23" t="s">
        <v>14</v>
      </c>
      <c r="F10" s="24" t="s">
        <v>15</v>
      </c>
      <c r="G10" s="375"/>
      <c r="H10" s="25" t="s">
        <v>14</v>
      </c>
      <c r="I10" s="26" t="s">
        <v>15</v>
      </c>
      <c r="J10" s="373"/>
      <c r="K10" s="23" t="s">
        <v>14</v>
      </c>
      <c r="L10" s="26" t="s">
        <v>15</v>
      </c>
    </row>
    <row r="11" spans="1:13" s="16" customFormat="1" ht="29.25" customHeight="1">
      <c r="A11" s="27">
        <v>1</v>
      </c>
      <c r="B11" s="28">
        <v>2</v>
      </c>
      <c r="C11" s="29">
        <v>3</v>
      </c>
      <c r="D11" s="29">
        <v>4</v>
      </c>
      <c r="E11" s="29">
        <v>5</v>
      </c>
      <c r="F11" s="28">
        <v>6</v>
      </c>
      <c r="G11" s="29">
        <v>7</v>
      </c>
      <c r="H11" s="29">
        <v>8</v>
      </c>
      <c r="I11" s="28">
        <v>9</v>
      </c>
      <c r="J11" s="29">
        <v>10</v>
      </c>
      <c r="K11" s="29">
        <v>11</v>
      </c>
      <c r="L11" s="28">
        <v>12</v>
      </c>
    </row>
    <row r="12" spans="1:13" s="1" customFormat="1" ht="29.25" customHeight="1">
      <c r="A12" s="30" t="s">
        <v>16</v>
      </c>
      <c r="B12" s="31" t="s">
        <v>17</v>
      </c>
      <c r="C12" s="32"/>
      <c r="D12" s="33">
        <f t="shared" ref="D12:L12" si="0">SUM(D13,D50,D69)</f>
        <v>3093267.6999999997</v>
      </c>
      <c r="E12" s="33">
        <f t="shared" si="0"/>
        <v>3093267.6999999997</v>
      </c>
      <c r="F12" s="33">
        <f t="shared" si="0"/>
        <v>210717.4</v>
      </c>
      <c r="G12" s="33">
        <f t="shared" si="0"/>
        <v>3093267.6999999997</v>
      </c>
      <c r="H12" s="33">
        <f t="shared" si="0"/>
        <v>3093267.6999999997</v>
      </c>
      <c r="I12" s="33">
        <f t="shared" si="0"/>
        <v>210717.4</v>
      </c>
      <c r="J12" s="33">
        <f t="shared" si="0"/>
        <v>784536.99099999992</v>
      </c>
      <c r="K12" s="33">
        <f t="shared" si="0"/>
        <v>784536.99099999992</v>
      </c>
      <c r="L12" s="33">
        <f t="shared" si="0"/>
        <v>48886.400000000001</v>
      </c>
    </row>
    <row r="13" spans="1:13" s="38" customFormat="1" ht="29.25" customHeight="1">
      <c r="A13" s="34" t="s">
        <v>18</v>
      </c>
      <c r="B13" s="35" t="s">
        <v>19</v>
      </c>
      <c r="C13" s="36">
        <v>7100</v>
      </c>
      <c r="D13" s="33">
        <f>SUM(D14,D17,D19,D40,D44)</f>
        <v>578978.80000000005</v>
      </c>
      <c r="E13" s="33">
        <f>SUM(E14,E17,E19,E40,E44)</f>
        <v>578978.80000000005</v>
      </c>
      <c r="F13" s="37" t="s">
        <v>20</v>
      </c>
      <c r="G13" s="33">
        <f>SUM(G14,G17,G19,G40,G44)</f>
        <v>578978.80000000005</v>
      </c>
      <c r="H13" s="33">
        <f>SUM(H14,H17,H19,H40,H44)</f>
        <v>578978.80000000005</v>
      </c>
      <c r="I13" s="37" t="s">
        <v>20</v>
      </c>
      <c r="J13" s="33">
        <f>SUM(J14,J17,J19,J40,J44)</f>
        <v>165968.30160000001</v>
      </c>
      <c r="K13" s="33">
        <f>SUM(K14,K17,K19,K40,K44)</f>
        <v>165968.30160000001</v>
      </c>
      <c r="L13" s="37" t="s">
        <v>20</v>
      </c>
    </row>
    <row r="14" spans="1:13" s="38" customFormat="1" ht="29.25" customHeight="1">
      <c r="A14" s="34" t="s">
        <v>21</v>
      </c>
      <c r="B14" s="39" t="s">
        <v>22</v>
      </c>
      <c r="C14" s="40">
        <v>7131</v>
      </c>
      <c r="D14" s="41">
        <f>SUM(D15:D16)</f>
        <v>131435</v>
      </c>
      <c r="E14" s="41">
        <f>SUM(E15:E16)</f>
        <v>131435</v>
      </c>
      <c r="F14" s="37" t="s">
        <v>20</v>
      </c>
      <c r="G14" s="41">
        <f>SUM(G15:G16)</f>
        <v>131435</v>
      </c>
      <c r="H14" s="41">
        <f>SUM(H15:H16)</f>
        <v>131435</v>
      </c>
      <c r="I14" s="37" t="s">
        <v>20</v>
      </c>
      <c r="J14" s="41">
        <f>SUM(J15:J16)</f>
        <v>32731.821599999996</v>
      </c>
      <c r="K14" s="41">
        <f>SUM(K15:K16)</f>
        <v>32731.821599999996</v>
      </c>
      <c r="L14" s="37" t="s">
        <v>20</v>
      </c>
    </row>
    <row r="15" spans="1:13" s="5" customFormat="1" ht="29.25" customHeight="1">
      <c r="A15" s="42" t="s">
        <v>23</v>
      </c>
      <c r="B15" s="43" t="s">
        <v>24</v>
      </c>
      <c r="C15" s="44"/>
      <c r="D15" s="45">
        <f>SUM(E15:F15)</f>
        <v>85582.5</v>
      </c>
      <c r="E15" s="45">
        <v>85582.5</v>
      </c>
      <c r="F15" s="45" t="s">
        <v>20</v>
      </c>
      <c r="G15" s="45">
        <f>SUM(H15:I15)</f>
        <v>85582.5</v>
      </c>
      <c r="H15" s="45">
        <v>85582.5</v>
      </c>
      <c r="I15" s="45" t="s">
        <v>20</v>
      </c>
      <c r="J15" s="45">
        <f>SUM(K15:L15)</f>
        <v>22968.548599999998</v>
      </c>
      <c r="K15" s="45">
        <v>22968.548599999998</v>
      </c>
      <c r="L15" s="45" t="s">
        <v>20</v>
      </c>
    </row>
    <row r="16" spans="1:13" s="5" customFormat="1" ht="29.25" customHeight="1">
      <c r="A16" s="46">
        <v>1112</v>
      </c>
      <c r="B16" s="43" t="s">
        <v>25</v>
      </c>
      <c r="C16" s="44"/>
      <c r="D16" s="45">
        <f>SUM(E16:F16)</f>
        <v>45852.5</v>
      </c>
      <c r="E16" s="45">
        <v>45852.5</v>
      </c>
      <c r="F16" s="45" t="s">
        <v>20</v>
      </c>
      <c r="G16" s="45">
        <f>SUM(H16:I16)</f>
        <v>45852.5</v>
      </c>
      <c r="H16" s="45">
        <v>45852.5</v>
      </c>
      <c r="I16" s="45" t="s">
        <v>20</v>
      </c>
      <c r="J16" s="45">
        <f>SUM(K16:L16)</f>
        <v>9763.2729999999992</v>
      </c>
      <c r="K16" s="45">
        <v>9763.2729999999992</v>
      </c>
      <c r="L16" s="45" t="s">
        <v>20</v>
      </c>
    </row>
    <row r="17" spans="1:12" s="38" customFormat="1" ht="29.25" customHeight="1">
      <c r="A17" s="47">
        <v>1120</v>
      </c>
      <c r="B17" s="39" t="s">
        <v>26</v>
      </c>
      <c r="C17" s="40">
        <v>7136</v>
      </c>
      <c r="D17" s="41">
        <f>SUM(D18)</f>
        <v>290873.8</v>
      </c>
      <c r="E17" s="41">
        <f>SUM(E18)</f>
        <v>290873.8</v>
      </c>
      <c r="F17" s="37" t="s">
        <v>20</v>
      </c>
      <c r="G17" s="41">
        <f>SUM(G18)</f>
        <v>290873.8</v>
      </c>
      <c r="H17" s="41">
        <f>SUM(H18)</f>
        <v>290873.8</v>
      </c>
      <c r="I17" s="37" t="s">
        <v>20</v>
      </c>
      <c r="J17" s="41">
        <f>SUM(J18)</f>
        <v>89149.914000000004</v>
      </c>
      <c r="K17" s="41">
        <f>SUM(K18)</f>
        <v>89149.914000000004</v>
      </c>
      <c r="L17" s="37" t="s">
        <v>20</v>
      </c>
    </row>
    <row r="18" spans="1:12" s="5" customFormat="1" ht="29.25" customHeight="1">
      <c r="A18" s="42" t="s">
        <v>27</v>
      </c>
      <c r="B18" s="43" t="s">
        <v>28</v>
      </c>
      <c r="C18" s="44"/>
      <c r="D18" s="45">
        <f>SUM(E18:F18)</f>
        <v>290873.8</v>
      </c>
      <c r="E18" s="45">
        <v>290873.8</v>
      </c>
      <c r="F18" s="45" t="s">
        <v>20</v>
      </c>
      <c r="G18" s="45">
        <f>SUM(H18:I18)</f>
        <v>290873.8</v>
      </c>
      <c r="H18" s="45">
        <v>290873.8</v>
      </c>
      <c r="I18" s="45" t="s">
        <v>20</v>
      </c>
      <c r="J18" s="45">
        <f>SUM(K18:L18)</f>
        <v>89149.914000000004</v>
      </c>
      <c r="K18" s="45">
        <v>89149.914000000004</v>
      </c>
      <c r="L18" s="45" t="s">
        <v>20</v>
      </c>
    </row>
    <row r="19" spans="1:12" s="38" customFormat="1" ht="29.25" customHeight="1">
      <c r="A19" s="34" t="s">
        <v>29</v>
      </c>
      <c r="B19" s="39" t="s">
        <v>30</v>
      </c>
      <c r="C19" s="40">
        <v>7145</v>
      </c>
      <c r="D19" s="41">
        <f>SUM(D20)</f>
        <v>121470</v>
      </c>
      <c r="E19" s="41">
        <f>SUM(E20)</f>
        <v>121470</v>
      </c>
      <c r="F19" s="37" t="s">
        <v>20</v>
      </c>
      <c r="G19" s="41">
        <f>SUM(G20)</f>
        <v>121470</v>
      </c>
      <c r="H19" s="41">
        <f>SUM(H20)</f>
        <v>121470</v>
      </c>
      <c r="I19" s="37" t="s">
        <v>20</v>
      </c>
      <c r="J19" s="41">
        <f>SUM(J20)</f>
        <v>35756.076000000001</v>
      </c>
      <c r="K19" s="41">
        <f>SUM(K20)</f>
        <v>35756.076000000001</v>
      </c>
      <c r="L19" s="37" t="s">
        <v>20</v>
      </c>
    </row>
    <row r="20" spans="1:12" s="5" customFormat="1" ht="29.25" customHeight="1">
      <c r="A20" s="48" t="s">
        <v>31</v>
      </c>
      <c r="B20" s="49" t="s">
        <v>32</v>
      </c>
      <c r="C20" s="50">
        <v>7145</v>
      </c>
      <c r="D20" s="51">
        <f>SUM(D21,D24,D25,D26,D27,D28,D29,D30,D31,D32,D33,D34,D35,D36,D37,D38,D39)</f>
        <v>121470</v>
      </c>
      <c r="E20" s="51">
        <f>SUM(E21,E24,E25,E26,E27,E28,E29,E30,E31,E32,E33,E34,E35,E36,E37,E38,E39)</f>
        <v>121470</v>
      </c>
      <c r="F20" s="51" t="s">
        <v>20</v>
      </c>
      <c r="G20" s="51">
        <f>SUM(G21,G24,G25,G26,G27,G28,G29,G30,G31,G32,G33,G34,G35,G36,G37,G38,G39)</f>
        <v>121470</v>
      </c>
      <c r="H20" s="51">
        <f>SUM(H21,H24,H25,H26,H27,H28,H29,H30,H31,H32,H33,H34,H35,H36,H37,H38,H39)</f>
        <v>121470</v>
      </c>
      <c r="I20" s="51" t="s">
        <v>20</v>
      </c>
      <c r="J20" s="51">
        <f>SUM(J21,J24,J25,J26,J27,J28,J29,J30,J31,J32,J33,J34,J35,J36,J37,J38,J39)</f>
        <v>35756.076000000001</v>
      </c>
      <c r="K20" s="51">
        <f>SUM(K21,K24,K25,K26,K27,K28,K29,K30,K31,K32,K33,K34,K35,K36,K37,K38,K39)</f>
        <v>35756.076000000001</v>
      </c>
      <c r="L20" s="51" t="s">
        <v>20</v>
      </c>
    </row>
    <row r="21" spans="1:12" s="1" customFormat="1" ht="29.25" customHeight="1">
      <c r="A21" s="48" t="s">
        <v>33</v>
      </c>
      <c r="B21" s="52" t="s">
        <v>34</v>
      </c>
      <c r="C21" s="53"/>
      <c r="D21" s="51">
        <f>SUM(D22:D23)</f>
        <v>1656</v>
      </c>
      <c r="E21" s="51">
        <f>SUM(E22:E23)</f>
        <v>1656</v>
      </c>
      <c r="F21" s="51" t="s">
        <v>20</v>
      </c>
      <c r="G21" s="51">
        <f>SUM(G22:G23)</f>
        <v>1656</v>
      </c>
      <c r="H21" s="51">
        <f>SUM(H22:H23)</f>
        <v>1656</v>
      </c>
      <c r="I21" s="51" t="s">
        <v>20</v>
      </c>
      <c r="J21" s="54">
        <f>SUM(J22:J23)</f>
        <v>30</v>
      </c>
      <c r="K21" s="51">
        <f>SUM(K22:K23)</f>
        <v>30</v>
      </c>
      <c r="L21" s="51" t="s">
        <v>20</v>
      </c>
    </row>
    <row r="22" spans="1:12" s="1" customFormat="1" ht="29.25" customHeight="1">
      <c r="A22" s="42" t="s">
        <v>35</v>
      </c>
      <c r="B22" s="55" t="s">
        <v>36</v>
      </c>
      <c r="C22" s="44"/>
      <c r="D22" s="45">
        <f t="shared" ref="D22:D34" si="1">SUM(E22:F22)</f>
        <v>1620</v>
      </c>
      <c r="E22" s="45">
        <v>1620</v>
      </c>
      <c r="F22" s="45" t="s">
        <v>20</v>
      </c>
      <c r="G22" s="45">
        <f t="shared" ref="G22:G34" si="2">SUM(H22:I22)</f>
        <v>1620</v>
      </c>
      <c r="H22" s="45">
        <v>1620</v>
      </c>
      <c r="I22" s="45" t="s">
        <v>20</v>
      </c>
      <c r="J22" s="45">
        <f t="shared" ref="J22:J34" si="3">SUM(K22:L22)</f>
        <v>30</v>
      </c>
      <c r="K22" s="45">
        <v>30</v>
      </c>
      <c r="L22" s="45" t="s">
        <v>20</v>
      </c>
    </row>
    <row r="23" spans="1:12" s="1" customFormat="1" ht="29.25" customHeight="1">
      <c r="A23" s="42" t="s">
        <v>37</v>
      </c>
      <c r="B23" s="56" t="s">
        <v>38</v>
      </c>
      <c r="C23" s="44"/>
      <c r="D23" s="45">
        <f t="shared" si="1"/>
        <v>36</v>
      </c>
      <c r="E23" s="45">
        <v>36</v>
      </c>
      <c r="F23" s="45" t="s">
        <v>20</v>
      </c>
      <c r="G23" s="45">
        <f t="shared" si="2"/>
        <v>36</v>
      </c>
      <c r="H23" s="45">
        <v>36</v>
      </c>
      <c r="I23" s="45" t="s">
        <v>20</v>
      </c>
      <c r="J23" s="45">
        <f t="shared" si="3"/>
        <v>0</v>
      </c>
      <c r="K23" s="45">
        <v>0</v>
      </c>
      <c r="L23" s="45" t="s">
        <v>20</v>
      </c>
    </row>
    <row r="24" spans="1:12" s="1" customFormat="1" ht="29.25" customHeight="1">
      <c r="A24" s="42" t="s">
        <v>39</v>
      </c>
      <c r="B24" s="55" t="s">
        <v>40</v>
      </c>
      <c r="C24" s="44"/>
      <c r="D24" s="45">
        <f t="shared" si="1"/>
        <v>420</v>
      </c>
      <c r="E24" s="45">
        <v>420</v>
      </c>
      <c r="F24" s="45" t="s">
        <v>20</v>
      </c>
      <c r="G24" s="45">
        <f t="shared" si="2"/>
        <v>420</v>
      </c>
      <c r="H24" s="45">
        <v>420</v>
      </c>
      <c r="I24" s="45" t="s">
        <v>20</v>
      </c>
      <c r="J24" s="45">
        <f t="shared" si="3"/>
        <v>27</v>
      </c>
      <c r="K24" s="45">
        <v>27</v>
      </c>
      <c r="L24" s="45" t="s">
        <v>20</v>
      </c>
    </row>
    <row r="25" spans="1:12" s="1" customFormat="1" ht="29.25" customHeight="1">
      <c r="A25" s="57" t="s">
        <v>41</v>
      </c>
      <c r="B25" s="55" t="s">
        <v>42</v>
      </c>
      <c r="C25" s="44"/>
      <c r="D25" s="45">
        <f t="shared" si="1"/>
        <v>50</v>
      </c>
      <c r="E25" s="45">
        <v>50</v>
      </c>
      <c r="F25" s="45" t="s">
        <v>20</v>
      </c>
      <c r="G25" s="45">
        <f t="shared" si="2"/>
        <v>50</v>
      </c>
      <c r="H25" s="45">
        <v>50</v>
      </c>
      <c r="I25" s="45" t="s">
        <v>20</v>
      </c>
      <c r="J25" s="45">
        <f t="shared" si="3"/>
        <v>0</v>
      </c>
      <c r="K25" s="45">
        <v>0</v>
      </c>
      <c r="L25" s="45" t="s">
        <v>20</v>
      </c>
    </row>
    <row r="26" spans="1:12" s="1" customFormat="1" ht="29.25" customHeight="1">
      <c r="A26" s="42" t="s">
        <v>43</v>
      </c>
      <c r="B26" s="55" t="s">
        <v>44</v>
      </c>
      <c r="C26" s="44"/>
      <c r="D26" s="45">
        <f t="shared" si="1"/>
        <v>37100</v>
      </c>
      <c r="E26" s="45">
        <v>37100</v>
      </c>
      <c r="F26" s="45" t="s">
        <v>20</v>
      </c>
      <c r="G26" s="45">
        <f t="shared" si="2"/>
        <v>37100</v>
      </c>
      <c r="H26" s="45">
        <v>37100</v>
      </c>
      <c r="I26" s="45" t="s">
        <v>20</v>
      </c>
      <c r="J26" s="45">
        <f t="shared" si="3"/>
        <v>10327.700000000001</v>
      </c>
      <c r="K26" s="45">
        <v>10327.700000000001</v>
      </c>
      <c r="L26" s="45" t="s">
        <v>20</v>
      </c>
    </row>
    <row r="27" spans="1:12" s="1" customFormat="1" ht="29.25" customHeight="1">
      <c r="A27" s="42" t="s">
        <v>45</v>
      </c>
      <c r="B27" s="55" t="s">
        <v>46</v>
      </c>
      <c r="C27" s="44"/>
      <c r="D27" s="45">
        <f t="shared" si="1"/>
        <v>730</v>
      </c>
      <c r="E27" s="45">
        <v>730</v>
      </c>
      <c r="F27" s="45" t="s">
        <v>20</v>
      </c>
      <c r="G27" s="45">
        <f t="shared" si="2"/>
        <v>730</v>
      </c>
      <c r="H27" s="45">
        <v>730</v>
      </c>
      <c r="I27" s="45" t="s">
        <v>20</v>
      </c>
      <c r="J27" s="45">
        <f t="shared" si="3"/>
        <v>3900</v>
      </c>
      <c r="K27" s="45">
        <v>3900</v>
      </c>
      <c r="L27" s="45" t="s">
        <v>20</v>
      </c>
    </row>
    <row r="28" spans="1:12" s="1" customFormat="1" ht="29.25" customHeight="1">
      <c r="A28" s="42" t="s">
        <v>47</v>
      </c>
      <c r="B28" s="55" t="s">
        <v>48</v>
      </c>
      <c r="C28" s="44"/>
      <c r="D28" s="45">
        <f t="shared" si="1"/>
        <v>12900</v>
      </c>
      <c r="E28" s="45">
        <v>12900</v>
      </c>
      <c r="F28" s="45" t="s">
        <v>20</v>
      </c>
      <c r="G28" s="45">
        <f t="shared" si="2"/>
        <v>12900</v>
      </c>
      <c r="H28" s="45">
        <v>12900</v>
      </c>
      <c r="I28" s="45" t="s">
        <v>20</v>
      </c>
      <c r="J28" s="45">
        <f t="shared" si="3"/>
        <v>3575</v>
      </c>
      <c r="K28" s="45">
        <v>3575</v>
      </c>
      <c r="L28" s="45" t="s">
        <v>20</v>
      </c>
    </row>
    <row r="29" spans="1:12" s="1" customFormat="1" ht="29.25" customHeight="1">
      <c r="A29" s="42" t="s">
        <v>49</v>
      </c>
      <c r="B29" s="55" t="s">
        <v>50</v>
      </c>
      <c r="C29" s="44"/>
      <c r="D29" s="45">
        <f t="shared" si="1"/>
        <v>600</v>
      </c>
      <c r="E29" s="45">
        <v>600</v>
      </c>
      <c r="F29" s="45" t="s">
        <v>20</v>
      </c>
      <c r="G29" s="45">
        <f t="shared" si="2"/>
        <v>600</v>
      </c>
      <c r="H29" s="45">
        <v>600</v>
      </c>
      <c r="I29" s="45" t="s">
        <v>20</v>
      </c>
      <c r="J29" s="45">
        <f t="shared" si="3"/>
        <v>1325</v>
      </c>
      <c r="K29" s="45">
        <v>1325</v>
      </c>
      <c r="L29" s="45" t="s">
        <v>20</v>
      </c>
    </row>
    <row r="30" spans="1:12" s="1" customFormat="1" ht="29.25" customHeight="1">
      <c r="A30" s="42" t="s">
        <v>51</v>
      </c>
      <c r="B30" s="55" t="s">
        <v>52</v>
      </c>
      <c r="C30" s="44"/>
      <c r="D30" s="45">
        <f t="shared" si="1"/>
        <v>0</v>
      </c>
      <c r="E30" s="45">
        <v>0</v>
      </c>
      <c r="F30" s="45" t="s">
        <v>20</v>
      </c>
      <c r="G30" s="45">
        <f t="shared" si="2"/>
        <v>0</v>
      </c>
      <c r="H30" s="45">
        <v>0</v>
      </c>
      <c r="I30" s="45" t="s">
        <v>20</v>
      </c>
      <c r="J30" s="45">
        <f t="shared" si="3"/>
        <v>0</v>
      </c>
      <c r="K30" s="45">
        <v>0</v>
      </c>
      <c r="L30" s="45" t="s">
        <v>20</v>
      </c>
    </row>
    <row r="31" spans="1:12" s="1" customFormat="1" ht="29.25" customHeight="1">
      <c r="A31" s="42" t="s">
        <v>53</v>
      </c>
      <c r="B31" s="55" t="s">
        <v>54</v>
      </c>
      <c r="C31" s="44"/>
      <c r="D31" s="45">
        <f t="shared" si="1"/>
        <v>52138</v>
      </c>
      <c r="E31" s="45">
        <v>52138</v>
      </c>
      <c r="F31" s="45" t="s">
        <v>20</v>
      </c>
      <c r="G31" s="45">
        <f t="shared" si="2"/>
        <v>52138</v>
      </c>
      <c r="H31" s="45">
        <v>52138</v>
      </c>
      <c r="I31" s="45" t="s">
        <v>20</v>
      </c>
      <c r="J31" s="45">
        <f t="shared" si="3"/>
        <v>12602.376</v>
      </c>
      <c r="K31" s="45">
        <v>12602.376</v>
      </c>
      <c r="L31" s="45" t="s">
        <v>20</v>
      </c>
    </row>
    <row r="32" spans="1:12" s="1" customFormat="1" ht="29.25" customHeight="1">
      <c r="A32" s="46">
        <v>1143</v>
      </c>
      <c r="B32" s="55" t="s">
        <v>55</v>
      </c>
      <c r="C32" s="44"/>
      <c r="D32" s="45">
        <f t="shared" si="1"/>
        <v>140</v>
      </c>
      <c r="E32" s="45">
        <v>140</v>
      </c>
      <c r="F32" s="45" t="s">
        <v>20</v>
      </c>
      <c r="G32" s="45">
        <f t="shared" si="2"/>
        <v>140</v>
      </c>
      <c r="H32" s="45">
        <v>140</v>
      </c>
      <c r="I32" s="45" t="s">
        <v>20</v>
      </c>
      <c r="J32" s="45">
        <f t="shared" si="3"/>
        <v>51</v>
      </c>
      <c r="K32" s="45">
        <v>51</v>
      </c>
      <c r="L32" s="45" t="s">
        <v>20</v>
      </c>
    </row>
    <row r="33" spans="1:12" s="1" customFormat="1" ht="29.25" customHeight="1">
      <c r="A33" s="46">
        <v>1144</v>
      </c>
      <c r="B33" s="55" t="s">
        <v>56</v>
      </c>
      <c r="C33" s="44"/>
      <c r="D33" s="45">
        <f t="shared" si="1"/>
        <v>600</v>
      </c>
      <c r="E33" s="45">
        <v>600</v>
      </c>
      <c r="F33" s="45" t="s">
        <v>20</v>
      </c>
      <c r="G33" s="45">
        <f t="shared" si="2"/>
        <v>600</v>
      </c>
      <c r="H33" s="45">
        <v>600</v>
      </c>
      <c r="I33" s="45" t="s">
        <v>20</v>
      </c>
      <c r="J33" s="45">
        <f t="shared" si="3"/>
        <v>140</v>
      </c>
      <c r="K33" s="45">
        <v>140</v>
      </c>
      <c r="L33" s="45" t="s">
        <v>20</v>
      </c>
    </row>
    <row r="34" spans="1:12" s="1" customFormat="1" ht="29.25" customHeight="1">
      <c r="A34" s="46">
        <v>1145</v>
      </c>
      <c r="B34" s="55" t="s">
        <v>57</v>
      </c>
      <c r="C34" s="44"/>
      <c r="D34" s="45">
        <f t="shared" si="1"/>
        <v>2700</v>
      </c>
      <c r="E34" s="45">
        <v>2700</v>
      </c>
      <c r="F34" s="45" t="s">
        <v>20</v>
      </c>
      <c r="G34" s="45">
        <f t="shared" si="2"/>
        <v>2700</v>
      </c>
      <c r="H34" s="45">
        <v>2700</v>
      </c>
      <c r="I34" s="45" t="s">
        <v>20</v>
      </c>
      <c r="J34" s="45">
        <f t="shared" si="3"/>
        <v>2450</v>
      </c>
      <c r="K34" s="45">
        <v>2450</v>
      </c>
      <c r="L34" s="45" t="s">
        <v>20</v>
      </c>
    </row>
    <row r="35" spans="1:12" s="1" customFormat="1" ht="29.25" customHeight="1">
      <c r="A35" s="58">
        <v>1146</v>
      </c>
      <c r="B35" s="55" t="s">
        <v>58</v>
      </c>
      <c r="C35" s="44"/>
      <c r="D35" s="45">
        <f>SUM(E35:F35)</f>
        <v>10000</v>
      </c>
      <c r="E35" s="45">
        <v>10000</v>
      </c>
      <c r="F35" s="45" t="s">
        <v>20</v>
      </c>
      <c r="G35" s="45">
        <f>SUM(H35:I35)</f>
        <v>10000</v>
      </c>
      <c r="H35" s="45">
        <v>10000</v>
      </c>
      <c r="I35" s="45" t="s">
        <v>20</v>
      </c>
      <c r="J35" s="45">
        <f>SUM(K35:L35)</f>
        <v>0</v>
      </c>
      <c r="K35" s="45">
        <v>0</v>
      </c>
      <c r="L35" s="45" t="s">
        <v>20</v>
      </c>
    </row>
    <row r="36" spans="1:12" s="1" customFormat="1" ht="29.25" customHeight="1">
      <c r="A36" s="58">
        <v>1147</v>
      </c>
      <c r="B36" s="55" t="s">
        <v>59</v>
      </c>
      <c r="C36" s="44"/>
      <c r="D36" s="45">
        <f>SUM(E36:F36)</f>
        <v>780</v>
      </c>
      <c r="E36" s="45">
        <v>780</v>
      </c>
      <c r="F36" s="45" t="s">
        <v>20</v>
      </c>
      <c r="G36" s="45">
        <f>SUM(H36:I36)</f>
        <v>780</v>
      </c>
      <c r="H36" s="45">
        <v>780</v>
      </c>
      <c r="I36" s="45" t="s">
        <v>20</v>
      </c>
      <c r="J36" s="45">
        <f>SUM(K36:L36)</f>
        <v>460</v>
      </c>
      <c r="K36" s="45">
        <v>460</v>
      </c>
      <c r="L36" s="45" t="s">
        <v>20</v>
      </c>
    </row>
    <row r="37" spans="1:12" s="1" customFormat="1" ht="29.25" customHeight="1">
      <c r="A37" s="58">
        <v>1148</v>
      </c>
      <c r="B37" s="52" t="s">
        <v>60</v>
      </c>
      <c r="C37" s="44"/>
      <c r="D37" s="45">
        <f>SUM(E37:F37)</f>
        <v>1656</v>
      </c>
      <c r="E37" s="45">
        <v>1656</v>
      </c>
      <c r="F37" s="45" t="s">
        <v>20</v>
      </c>
      <c r="G37" s="45">
        <f>SUM(H37:I37)</f>
        <v>1656</v>
      </c>
      <c r="H37" s="45">
        <v>1656</v>
      </c>
      <c r="I37" s="45" t="s">
        <v>20</v>
      </c>
      <c r="J37" s="45">
        <f>SUM(K37:L37)</f>
        <v>648</v>
      </c>
      <c r="K37" s="45">
        <v>648</v>
      </c>
      <c r="L37" s="45" t="s">
        <v>20</v>
      </c>
    </row>
    <row r="38" spans="1:12" s="1" customFormat="1" ht="29.25" customHeight="1">
      <c r="A38" s="58">
        <v>1149</v>
      </c>
      <c r="B38" s="52" t="s">
        <v>61</v>
      </c>
      <c r="C38" s="44"/>
      <c r="D38" s="45">
        <f>SUM(E38:F38)</f>
        <v>0</v>
      </c>
      <c r="E38" s="45">
        <v>0</v>
      </c>
      <c r="F38" s="45" t="s">
        <v>20</v>
      </c>
      <c r="G38" s="45">
        <f>SUM(H38:I38)</f>
        <v>0</v>
      </c>
      <c r="H38" s="45">
        <v>0</v>
      </c>
      <c r="I38" s="45" t="s">
        <v>20</v>
      </c>
      <c r="J38" s="45">
        <f>SUM(K38:L38)</f>
        <v>220</v>
      </c>
      <c r="K38" s="45">
        <v>220</v>
      </c>
      <c r="L38" s="45" t="s">
        <v>20</v>
      </c>
    </row>
    <row r="39" spans="1:12" s="1" customFormat="1" ht="29.25" customHeight="1">
      <c r="A39" s="58">
        <v>1150</v>
      </c>
      <c r="B39" s="52" t="s">
        <v>62</v>
      </c>
      <c r="C39" s="44"/>
      <c r="D39" s="45">
        <f>SUM(E39:F39)</f>
        <v>0</v>
      </c>
      <c r="E39" s="45">
        <v>0</v>
      </c>
      <c r="F39" s="45" t="s">
        <v>20</v>
      </c>
      <c r="G39" s="45">
        <f>SUM(H39:I39)</f>
        <v>0</v>
      </c>
      <c r="H39" s="45">
        <v>0</v>
      </c>
      <c r="I39" s="45" t="s">
        <v>20</v>
      </c>
      <c r="J39" s="45">
        <f>SUM(K39:L39)</f>
        <v>0</v>
      </c>
      <c r="K39" s="45">
        <v>0</v>
      </c>
      <c r="L39" s="45" t="s">
        <v>20</v>
      </c>
    </row>
    <row r="40" spans="1:12" s="38" customFormat="1" ht="29.25" customHeight="1">
      <c r="A40" s="47">
        <v>1150</v>
      </c>
      <c r="B40" s="39" t="s">
        <v>63</v>
      </c>
      <c r="C40" s="40">
        <v>7146</v>
      </c>
      <c r="D40" s="41">
        <f>SUM(D41)</f>
        <v>35200</v>
      </c>
      <c r="E40" s="41">
        <f>SUM(E41)</f>
        <v>35200</v>
      </c>
      <c r="F40" s="37" t="s">
        <v>20</v>
      </c>
      <c r="G40" s="41">
        <f>SUM(G41)</f>
        <v>35200</v>
      </c>
      <c r="H40" s="41">
        <f>SUM(H41)</f>
        <v>35200</v>
      </c>
      <c r="I40" s="37" t="s">
        <v>20</v>
      </c>
      <c r="J40" s="41">
        <f>SUM(J41)</f>
        <v>8330.49</v>
      </c>
      <c r="K40" s="41">
        <f>SUM(K41)</f>
        <v>8330.49</v>
      </c>
      <c r="L40" s="37" t="s">
        <v>20</v>
      </c>
    </row>
    <row r="41" spans="1:12" s="5" customFormat="1" ht="29.25" customHeight="1">
      <c r="A41" s="58">
        <v>1151</v>
      </c>
      <c r="B41" s="49" t="s">
        <v>64</v>
      </c>
      <c r="C41" s="53"/>
      <c r="D41" s="51">
        <f>SUM(D42,D43)</f>
        <v>35200</v>
      </c>
      <c r="E41" s="51">
        <f>SUM(E42,E43)</f>
        <v>35200</v>
      </c>
      <c r="F41" s="51" t="s">
        <v>20</v>
      </c>
      <c r="G41" s="51">
        <f>SUM(G42,G43)</f>
        <v>35200</v>
      </c>
      <c r="H41" s="51">
        <f>SUM(H42,H43)</f>
        <v>35200</v>
      </c>
      <c r="I41" s="51" t="s">
        <v>20</v>
      </c>
      <c r="J41" s="51">
        <f>SUM(J42,J43)</f>
        <v>8330.49</v>
      </c>
      <c r="K41" s="51">
        <f>SUM(K42,K43)</f>
        <v>8330.49</v>
      </c>
      <c r="L41" s="51" t="s">
        <v>20</v>
      </c>
    </row>
    <row r="42" spans="1:12" s="1" customFormat="1" ht="29.25" customHeight="1">
      <c r="A42" s="59">
        <v>1152</v>
      </c>
      <c r="B42" s="60" t="s">
        <v>65</v>
      </c>
      <c r="C42" s="29"/>
      <c r="D42" s="45">
        <f>SUM(E42:F42)</f>
        <v>10100</v>
      </c>
      <c r="E42" s="45">
        <v>10100</v>
      </c>
      <c r="F42" s="61" t="s">
        <v>20</v>
      </c>
      <c r="G42" s="45">
        <f>SUM(H42:I42)</f>
        <v>10100</v>
      </c>
      <c r="H42" s="45">
        <v>10100</v>
      </c>
      <c r="I42" s="61" t="s">
        <v>20</v>
      </c>
      <c r="J42" s="45">
        <f>SUM(K42:L42)</f>
        <v>3167.1</v>
      </c>
      <c r="K42" s="45">
        <v>3167.1</v>
      </c>
      <c r="L42" s="61" t="s">
        <v>20</v>
      </c>
    </row>
    <row r="43" spans="1:12" s="1" customFormat="1" ht="29.25" customHeight="1">
      <c r="A43" s="62">
        <v>1153</v>
      </c>
      <c r="B43" s="55" t="s">
        <v>66</v>
      </c>
      <c r="C43" s="44"/>
      <c r="D43" s="45">
        <f>SUM(E43:F43)</f>
        <v>25100</v>
      </c>
      <c r="E43" s="45">
        <v>25100</v>
      </c>
      <c r="F43" s="45" t="s">
        <v>20</v>
      </c>
      <c r="G43" s="45">
        <f>SUM(H43:I43)</f>
        <v>25100</v>
      </c>
      <c r="H43" s="45">
        <v>25100</v>
      </c>
      <c r="I43" s="45" t="s">
        <v>20</v>
      </c>
      <c r="J43" s="45">
        <f>SUM(K43:L43)</f>
        <v>5163.3900000000003</v>
      </c>
      <c r="K43" s="45">
        <v>5163.3900000000003</v>
      </c>
      <c r="L43" s="45" t="s">
        <v>20</v>
      </c>
    </row>
    <row r="44" spans="1:12" s="38" customFormat="1" ht="29.25" customHeight="1">
      <c r="A44" s="47">
        <v>1160</v>
      </c>
      <c r="B44" s="39" t="s">
        <v>67</v>
      </c>
      <c r="C44" s="36">
        <v>7161</v>
      </c>
      <c r="D44" s="41">
        <f>SUM(D45,D49)</f>
        <v>0</v>
      </c>
      <c r="E44" s="41">
        <f>SUM(E45,E49)</f>
        <v>0</v>
      </c>
      <c r="F44" s="37" t="s">
        <v>20</v>
      </c>
      <c r="G44" s="41">
        <f>SUM(G45,G49)</f>
        <v>0</v>
      </c>
      <c r="H44" s="41">
        <f>SUM(H45,H49)</f>
        <v>0</v>
      </c>
      <c r="I44" s="37" t="s">
        <v>20</v>
      </c>
      <c r="J44" s="41">
        <f>SUM(J45,J49)</f>
        <v>0</v>
      </c>
      <c r="K44" s="41">
        <f>SUM(K45,K49)</f>
        <v>0</v>
      </c>
      <c r="L44" s="37" t="s">
        <v>20</v>
      </c>
    </row>
    <row r="45" spans="1:12" s="5" customFormat="1" ht="29.25" customHeight="1">
      <c r="A45" s="58">
        <v>1161</v>
      </c>
      <c r="B45" s="49" t="s">
        <v>68</v>
      </c>
      <c r="C45" s="50"/>
      <c r="D45" s="51">
        <f>SUM(D46:D48)</f>
        <v>0</v>
      </c>
      <c r="E45" s="51">
        <f>SUM(E46:E48)</f>
        <v>0</v>
      </c>
      <c r="F45" s="51" t="s">
        <v>20</v>
      </c>
      <c r="G45" s="51">
        <f>SUM(G46:G48)</f>
        <v>0</v>
      </c>
      <c r="H45" s="51">
        <f>SUM(H46:H48)</f>
        <v>0</v>
      </c>
      <c r="I45" s="51" t="s">
        <v>20</v>
      </c>
      <c r="J45" s="51">
        <f>SUM(J46:J48)</f>
        <v>0</v>
      </c>
      <c r="K45" s="51">
        <f>SUM(K46:K48)</f>
        <v>0</v>
      </c>
      <c r="L45" s="51" t="s">
        <v>20</v>
      </c>
    </row>
    <row r="46" spans="1:12" s="1" customFormat="1" ht="29.25" customHeight="1">
      <c r="A46" s="63">
        <v>1162</v>
      </c>
      <c r="B46" s="55" t="s">
        <v>69</v>
      </c>
      <c r="C46" s="44"/>
      <c r="D46" s="45">
        <f>SUM(E46:F46)</f>
        <v>0</v>
      </c>
      <c r="E46" s="45">
        <v>0</v>
      </c>
      <c r="F46" s="45" t="s">
        <v>20</v>
      </c>
      <c r="G46" s="45">
        <f>SUM(H46:I46)</f>
        <v>0</v>
      </c>
      <c r="H46" s="45">
        <v>0</v>
      </c>
      <c r="I46" s="45" t="s">
        <v>20</v>
      </c>
      <c r="J46" s="45">
        <f>SUM(K46:L46)</f>
        <v>0</v>
      </c>
      <c r="K46" s="45">
        <v>0</v>
      </c>
      <c r="L46" s="45" t="s">
        <v>20</v>
      </c>
    </row>
    <row r="47" spans="1:12" s="1" customFormat="1" ht="29.25" customHeight="1">
      <c r="A47" s="63">
        <v>1163</v>
      </c>
      <c r="B47" s="64" t="s">
        <v>70</v>
      </c>
      <c r="C47" s="44"/>
      <c r="D47" s="45">
        <f>SUM(E47:F47)</f>
        <v>0</v>
      </c>
      <c r="E47" s="45">
        <v>0</v>
      </c>
      <c r="F47" s="45" t="s">
        <v>20</v>
      </c>
      <c r="G47" s="45">
        <f>SUM(H47:I47)</f>
        <v>0</v>
      </c>
      <c r="H47" s="45">
        <v>0</v>
      </c>
      <c r="I47" s="45" t="s">
        <v>20</v>
      </c>
      <c r="J47" s="45">
        <f>SUM(K47:L47)</f>
        <v>0</v>
      </c>
      <c r="K47" s="45">
        <v>0</v>
      </c>
      <c r="L47" s="45" t="s">
        <v>20</v>
      </c>
    </row>
    <row r="48" spans="1:12" s="1" customFormat="1" ht="29.25" customHeight="1">
      <c r="A48" s="63">
        <v>1164</v>
      </c>
      <c r="B48" s="64" t="s">
        <v>71</v>
      </c>
      <c r="C48" s="44"/>
      <c r="D48" s="45">
        <f>SUM(E48:F48)</f>
        <v>0</v>
      </c>
      <c r="E48" s="45">
        <v>0</v>
      </c>
      <c r="F48" s="45" t="s">
        <v>20</v>
      </c>
      <c r="G48" s="45">
        <f>SUM(H48:I48)</f>
        <v>0</v>
      </c>
      <c r="H48" s="45">
        <v>0</v>
      </c>
      <c r="I48" s="45" t="s">
        <v>20</v>
      </c>
      <c r="J48" s="45">
        <f>SUM(K48:L48)</f>
        <v>0</v>
      </c>
      <c r="K48" s="45">
        <v>0</v>
      </c>
      <c r="L48" s="45" t="s">
        <v>20</v>
      </c>
    </row>
    <row r="49" spans="1:12" s="1" customFormat="1" ht="29.25" customHeight="1">
      <c r="A49" s="63">
        <v>1165</v>
      </c>
      <c r="B49" s="49" t="s">
        <v>72</v>
      </c>
      <c r="C49" s="44"/>
      <c r="D49" s="45">
        <f>SUM(E49:F49)</f>
        <v>0</v>
      </c>
      <c r="E49" s="51">
        <v>0</v>
      </c>
      <c r="F49" s="45" t="s">
        <v>20</v>
      </c>
      <c r="G49" s="45">
        <f>SUM(H49:I49)</f>
        <v>0</v>
      </c>
      <c r="H49" s="51">
        <v>0</v>
      </c>
      <c r="I49" s="45" t="s">
        <v>20</v>
      </c>
      <c r="J49" s="45">
        <f>SUM(K49:L49)</f>
        <v>0</v>
      </c>
      <c r="K49" s="51">
        <v>0</v>
      </c>
      <c r="L49" s="45" t="s">
        <v>20</v>
      </c>
    </row>
    <row r="50" spans="1:12" s="38" customFormat="1" ht="29.25" customHeight="1">
      <c r="A50" s="47">
        <v>1200</v>
      </c>
      <c r="B50" s="39" t="s">
        <v>73</v>
      </c>
      <c r="C50" s="36">
        <v>7300</v>
      </c>
      <c r="D50" s="41">
        <f t="shared" ref="D50:L50" si="4">SUM(D51,D53,D55,D57,D59,D66)</f>
        <v>2029311.2999999998</v>
      </c>
      <c r="E50" s="41">
        <f t="shared" si="4"/>
        <v>2029311.2999999998</v>
      </c>
      <c r="F50" s="41">
        <f t="shared" si="4"/>
        <v>0</v>
      </c>
      <c r="G50" s="41">
        <f t="shared" si="4"/>
        <v>2029311.2999999998</v>
      </c>
      <c r="H50" s="41">
        <f t="shared" si="4"/>
        <v>2029311.2999999998</v>
      </c>
      <c r="I50" s="41">
        <f t="shared" si="4"/>
        <v>0</v>
      </c>
      <c r="J50" s="41">
        <f t="shared" si="4"/>
        <v>507327.1</v>
      </c>
      <c r="K50" s="41">
        <f t="shared" si="4"/>
        <v>507327.1</v>
      </c>
      <c r="L50" s="41">
        <f t="shared" si="4"/>
        <v>0</v>
      </c>
    </row>
    <row r="51" spans="1:12" s="38" customFormat="1" ht="29.25" customHeight="1">
      <c r="A51" s="47">
        <v>1210</v>
      </c>
      <c r="B51" s="39" t="s">
        <v>74</v>
      </c>
      <c r="C51" s="40">
        <v>7311</v>
      </c>
      <c r="D51" s="65">
        <f>SUM(D52)</f>
        <v>0</v>
      </c>
      <c r="E51" s="65">
        <f>SUM(E52)</f>
        <v>0</v>
      </c>
      <c r="F51" s="37" t="s">
        <v>20</v>
      </c>
      <c r="G51" s="65">
        <f>SUM(G52)</f>
        <v>0</v>
      </c>
      <c r="H51" s="65">
        <f>SUM(H52)</f>
        <v>0</v>
      </c>
      <c r="I51" s="37" t="s">
        <v>20</v>
      </c>
      <c r="J51" s="65">
        <f>SUM(J52)</f>
        <v>0</v>
      </c>
      <c r="K51" s="65">
        <f>SUM(K52)</f>
        <v>0</v>
      </c>
      <c r="L51" s="37" t="s">
        <v>20</v>
      </c>
    </row>
    <row r="52" spans="1:12" s="5" customFormat="1" ht="29.25" customHeight="1">
      <c r="A52" s="46">
        <v>1211</v>
      </c>
      <c r="B52" s="49" t="s">
        <v>75</v>
      </c>
      <c r="C52" s="66"/>
      <c r="D52" s="45">
        <f>SUM(E52:F52)</f>
        <v>0</v>
      </c>
      <c r="E52" s="45">
        <v>0</v>
      </c>
      <c r="F52" s="45" t="s">
        <v>20</v>
      </c>
      <c r="G52" s="45">
        <f>SUM(H52:I52)</f>
        <v>0</v>
      </c>
      <c r="H52" s="45">
        <v>0</v>
      </c>
      <c r="I52" s="45" t="s">
        <v>20</v>
      </c>
      <c r="J52" s="45">
        <f>SUM(K52:L52)</f>
        <v>0</v>
      </c>
      <c r="K52" s="45">
        <v>0</v>
      </c>
      <c r="L52" s="45" t="s">
        <v>20</v>
      </c>
    </row>
    <row r="53" spans="1:12" s="38" customFormat="1" ht="29.25" customHeight="1">
      <c r="A53" s="47">
        <v>1220</v>
      </c>
      <c r="B53" s="39" t="s">
        <v>76</v>
      </c>
      <c r="C53" s="67">
        <v>7312</v>
      </c>
      <c r="D53" s="65">
        <f>SUM(D54)</f>
        <v>0</v>
      </c>
      <c r="E53" s="37" t="s">
        <v>20</v>
      </c>
      <c r="F53" s="65">
        <f>SUM(F54)</f>
        <v>0</v>
      </c>
      <c r="G53" s="65">
        <f>SUM(G54)</f>
        <v>0</v>
      </c>
      <c r="H53" s="37" t="s">
        <v>20</v>
      </c>
      <c r="I53" s="65">
        <f>SUM(I54)</f>
        <v>0</v>
      </c>
      <c r="J53" s="65">
        <f>SUM(J54)</f>
        <v>0</v>
      </c>
      <c r="K53" s="37" t="s">
        <v>20</v>
      </c>
      <c r="L53" s="65">
        <f>SUM(L54)</f>
        <v>0</v>
      </c>
    </row>
    <row r="54" spans="1:12" s="5" customFormat="1" ht="29.25" customHeight="1">
      <c r="A54" s="62">
        <v>1221</v>
      </c>
      <c r="B54" s="49" t="s">
        <v>77</v>
      </c>
      <c r="C54" s="66"/>
      <c r="D54" s="45">
        <f>SUM(E54:F54)</f>
        <v>0</v>
      </c>
      <c r="E54" s="45" t="s">
        <v>20</v>
      </c>
      <c r="F54" s="45">
        <v>0</v>
      </c>
      <c r="G54" s="45">
        <f>SUM(H54:I54)</f>
        <v>0</v>
      </c>
      <c r="H54" s="45" t="s">
        <v>20</v>
      </c>
      <c r="I54" s="45">
        <v>0</v>
      </c>
      <c r="J54" s="45">
        <f>SUM(K54:L54)</f>
        <v>0</v>
      </c>
      <c r="K54" s="45" t="s">
        <v>20</v>
      </c>
      <c r="L54" s="45">
        <v>0</v>
      </c>
    </row>
    <row r="55" spans="1:12" s="38" customFormat="1" ht="29.25" customHeight="1">
      <c r="A55" s="47">
        <v>1230</v>
      </c>
      <c r="B55" s="39" t="s">
        <v>78</v>
      </c>
      <c r="C55" s="67">
        <v>7321</v>
      </c>
      <c r="D55" s="65">
        <f>SUM(D56)</f>
        <v>0</v>
      </c>
      <c r="E55" s="65">
        <f>SUM(E56)</f>
        <v>0</v>
      </c>
      <c r="F55" s="37" t="s">
        <v>20</v>
      </c>
      <c r="G55" s="65">
        <f>SUM(G56)</f>
        <v>0</v>
      </c>
      <c r="H55" s="65">
        <f>SUM(H56)</f>
        <v>0</v>
      </c>
      <c r="I55" s="37" t="s">
        <v>20</v>
      </c>
      <c r="J55" s="65">
        <f>SUM(J56)</f>
        <v>0</v>
      </c>
      <c r="K55" s="65">
        <f>SUM(K56)</f>
        <v>0</v>
      </c>
      <c r="L55" s="37" t="s">
        <v>20</v>
      </c>
    </row>
    <row r="56" spans="1:12" s="5" customFormat="1" ht="29.25" customHeight="1">
      <c r="A56" s="46">
        <v>1231</v>
      </c>
      <c r="B56" s="43" t="s">
        <v>79</v>
      </c>
      <c r="C56" s="66"/>
      <c r="D56" s="45">
        <f>SUM(E56:F56)</f>
        <v>0</v>
      </c>
      <c r="E56" s="45">
        <v>0</v>
      </c>
      <c r="F56" s="45" t="s">
        <v>20</v>
      </c>
      <c r="G56" s="45">
        <f>SUM(H56:I56)</f>
        <v>0</v>
      </c>
      <c r="H56" s="45">
        <v>0</v>
      </c>
      <c r="I56" s="45" t="s">
        <v>20</v>
      </c>
      <c r="J56" s="45">
        <f>SUM(K56:L56)</f>
        <v>0</v>
      </c>
      <c r="K56" s="45">
        <v>0</v>
      </c>
      <c r="L56" s="45" t="s">
        <v>20</v>
      </c>
    </row>
    <row r="57" spans="1:12" s="38" customFormat="1" ht="29.25" customHeight="1">
      <c r="A57" s="68">
        <v>1240</v>
      </c>
      <c r="B57" s="69" t="s">
        <v>80</v>
      </c>
      <c r="C57" s="70">
        <v>7322</v>
      </c>
      <c r="D57" s="65">
        <f>SUM(D58)</f>
        <v>0</v>
      </c>
      <c r="E57" s="65" t="s">
        <v>20</v>
      </c>
      <c r="F57" s="65">
        <f>SUM(F58)</f>
        <v>0</v>
      </c>
      <c r="G57" s="65">
        <f>SUM(G58)</f>
        <v>0</v>
      </c>
      <c r="H57" s="65" t="s">
        <v>20</v>
      </c>
      <c r="I57" s="65">
        <f>SUM(I58)</f>
        <v>0</v>
      </c>
      <c r="J57" s="65">
        <f>SUM(J58)</f>
        <v>0</v>
      </c>
      <c r="K57" s="65" t="s">
        <v>20</v>
      </c>
      <c r="L57" s="65">
        <f>SUM(L58)</f>
        <v>0</v>
      </c>
    </row>
    <row r="58" spans="1:12" s="5" customFormat="1" ht="29.25" customHeight="1">
      <c r="A58" s="46">
        <v>1241</v>
      </c>
      <c r="B58" s="43" t="s">
        <v>81</v>
      </c>
      <c r="C58" s="66"/>
      <c r="D58" s="45">
        <f>SUM(E58:F58)</f>
        <v>0</v>
      </c>
      <c r="E58" s="45" t="s">
        <v>20</v>
      </c>
      <c r="F58" s="45">
        <v>0</v>
      </c>
      <c r="G58" s="45">
        <f>SUM(H58:I58)</f>
        <v>0</v>
      </c>
      <c r="H58" s="45" t="s">
        <v>20</v>
      </c>
      <c r="I58" s="45">
        <v>0</v>
      </c>
      <c r="J58" s="45">
        <f>SUM(K58:L58)</f>
        <v>0</v>
      </c>
      <c r="K58" s="45" t="s">
        <v>20</v>
      </c>
      <c r="L58" s="45">
        <v>0</v>
      </c>
    </row>
    <row r="59" spans="1:12" s="38" customFormat="1" ht="29.25" customHeight="1">
      <c r="A59" s="68">
        <v>1250</v>
      </c>
      <c r="B59" s="69" t="s">
        <v>82</v>
      </c>
      <c r="C59" s="71">
        <v>7331</v>
      </c>
      <c r="D59" s="72">
        <f>SUM(D60,D61,D64,D65)</f>
        <v>2029311.2999999998</v>
      </c>
      <c r="E59" s="72">
        <f>SUM(E60,E61,E64,E65)</f>
        <v>2029311.2999999998</v>
      </c>
      <c r="F59" s="65" t="s">
        <v>20</v>
      </c>
      <c r="G59" s="72">
        <f>SUM(G60,G61,G64,G65)</f>
        <v>2029311.2999999998</v>
      </c>
      <c r="H59" s="72">
        <f>SUM(H60,H61,H64,H65)</f>
        <v>2029311.2999999998</v>
      </c>
      <c r="I59" s="65" t="s">
        <v>20</v>
      </c>
      <c r="J59" s="72">
        <f>SUM(J60,J61,J64,J65)</f>
        <v>507327.1</v>
      </c>
      <c r="K59" s="72">
        <f>SUM(K60,K61,K64,K65)</f>
        <v>507327.1</v>
      </c>
      <c r="L59" s="65" t="s">
        <v>20</v>
      </c>
    </row>
    <row r="60" spans="1:12" s="5" customFormat="1" ht="29.25" customHeight="1">
      <c r="A60" s="46">
        <v>1251</v>
      </c>
      <c r="B60" s="43" t="s">
        <v>83</v>
      </c>
      <c r="C60" s="44"/>
      <c r="D60" s="45">
        <f>SUM(E60:F60)</f>
        <v>1706269.2</v>
      </c>
      <c r="E60" s="45">
        <v>1706269.2</v>
      </c>
      <c r="F60" s="45" t="s">
        <v>20</v>
      </c>
      <c r="G60" s="45">
        <f t="shared" ref="G60:G65" si="5">SUM(H60:I60)</f>
        <v>1706269.2</v>
      </c>
      <c r="H60" s="45">
        <v>1706269.2</v>
      </c>
      <c r="I60" s="45" t="s">
        <v>20</v>
      </c>
      <c r="J60" s="45">
        <f t="shared" ref="J60:J65" si="6">SUM(K60:L60)</f>
        <v>426567.3</v>
      </c>
      <c r="K60" s="45">
        <v>426567.3</v>
      </c>
      <c r="L60" s="45" t="s">
        <v>20</v>
      </c>
    </row>
    <row r="61" spans="1:12" s="5" customFormat="1" ht="29.25" customHeight="1">
      <c r="A61" s="46">
        <v>1254</v>
      </c>
      <c r="B61" s="43" t="s">
        <v>84</v>
      </c>
      <c r="C61" s="66"/>
      <c r="D61" s="45">
        <f>SUM(D62:D63)</f>
        <v>323042.09999999998</v>
      </c>
      <c r="E61" s="45">
        <f>SUM(E62:E63)</f>
        <v>323042.09999999998</v>
      </c>
      <c r="F61" s="45" t="s">
        <v>20</v>
      </c>
      <c r="G61" s="45">
        <f>SUM(G62:G63)</f>
        <v>323042.09999999998</v>
      </c>
      <c r="H61" s="45">
        <f>SUM(H62:H63)</f>
        <v>323042.09999999998</v>
      </c>
      <c r="I61" s="45" t="s">
        <v>20</v>
      </c>
      <c r="J61" s="45">
        <f>SUM(J62:J63)</f>
        <v>0</v>
      </c>
      <c r="K61" s="45">
        <f>SUM(K62:K63)</f>
        <v>0</v>
      </c>
      <c r="L61" s="45" t="s">
        <v>20</v>
      </c>
    </row>
    <row r="62" spans="1:12" s="5" customFormat="1" ht="29.25" customHeight="1">
      <c r="A62" s="46">
        <v>1255</v>
      </c>
      <c r="B62" s="55" t="s">
        <v>85</v>
      </c>
      <c r="C62" s="44"/>
      <c r="D62" s="45">
        <f>SUM(E62:F62)</f>
        <v>323042.09999999998</v>
      </c>
      <c r="E62" s="45">
        <v>323042.09999999998</v>
      </c>
      <c r="F62" s="45" t="s">
        <v>20</v>
      </c>
      <c r="G62" s="45">
        <f t="shared" si="5"/>
        <v>323042.09999999998</v>
      </c>
      <c r="H62" s="45">
        <v>323042.09999999998</v>
      </c>
      <c r="I62" s="45" t="s">
        <v>20</v>
      </c>
      <c r="J62" s="45">
        <f t="shared" si="6"/>
        <v>0</v>
      </c>
      <c r="K62" s="45">
        <v>0</v>
      </c>
      <c r="L62" s="45" t="s">
        <v>20</v>
      </c>
    </row>
    <row r="63" spans="1:12" s="5" customFormat="1" ht="29.25" customHeight="1">
      <c r="A63" s="46">
        <v>1256</v>
      </c>
      <c r="B63" s="56" t="s">
        <v>86</v>
      </c>
      <c r="C63" s="44"/>
      <c r="D63" s="45">
        <f>SUM(E63:F63)</f>
        <v>0</v>
      </c>
      <c r="E63" s="45">
        <v>0</v>
      </c>
      <c r="F63" s="45" t="s">
        <v>20</v>
      </c>
      <c r="G63" s="45">
        <f t="shared" si="5"/>
        <v>0</v>
      </c>
      <c r="H63" s="45">
        <v>0</v>
      </c>
      <c r="I63" s="45" t="s">
        <v>20</v>
      </c>
      <c r="J63" s="45">
        <f t="shared" si="6"/>
        <v>0</v>
      </c>
      <c r="K63" s="45">
        <v>0</v>
      </c>
      <c r="L63" s="45" t="s">
        <v>20</v>
      </c>
    </row>
    <row r="64" spans="1:12" s="5" customFormat="1" ht="29.25" customHeight="1">
      <c r="A64" s="46">
        <v>1257</v>
      </c>
      <c r="B64" s="43" t="s">
        <v>87</v>
      </c>
      <c r="C64" s="66"/>
      <c r="D64" s="45">
        <f>SUM(E64:F64)</f>
        <v>0</v>
      </c>
      <c r="E64" s="45">
        <v>0</v>
      </c>
      <c r="F64" s="45" t="s">
        <v>20</v>
      </c>
      <c r="G64" s="45">
        <f t="shared" si="5"/>
        <v>0</v>
      </c>
      <c r="H64" s="45">
        <v>0</v>
      </c>
      <c r="I64" s="45" t="s">
        <v>20</v>
      </c>
      <c r="J64" s="45">
        <f t="shared" si="6"/>
        <v>80759.8</v>
      </c>
      <c r="K64" s="45">
        <v>80759.8</v>
      </c>
      <c r="L64" s="45" t="s">
        <v>20</v>
      </c>
    </row>
    <row r="65" spans="1:12" s="5" customFormat="1" ht="29.25" customHeight="1">
      <c r="A65" s="46">
        <v>1258</v>
      </c>
      <c r="B65" s="43" t="s">
        <v>88</v>
      </c>
      <c r="C65" s="66"/>
      <c r="D65" s="45">
        <f>SUM(E65:F65)</f>
        <v>0</v>
      </c>
      <c r="E65" s="45">
        <v>0</v>
      </c>
      <c r="F65" s="45" t="s">
        <v>20</v>
      </c>
      <c r="G65" s="45">
        <f t="shared" si="5"/>
        <v>0</v>
      </c>
      <c r="H65" s="45">
        <v>0</v>
      </c>
      <c r="I65" s="45" t="s">
        <v>20</v>
      </c>
      <c r="J65" s="45">
        <f t="shared" si="6"/>
        <v>0</v>
      </c>
      <c r="K65" s="45">
        <v>0</v>
      </c>
      <c r="L65" s="45" t="s">
        <v>20</v>
      </c>
    </row>
    <row r="66" spans="1:12" s="38" customFormat="1" ht="29.25" customHeight="1">
      <c r="A66" s="68">
        <v>1260</v>
      </c>
      <c r="B66" s="69" t="s">
        <v>89</v>
      </c>
      <c r="C66" s="71">
        <v>7332</v>
      </c>
      <c r="D66" s="41">
        <f>SUM(D67:D68)</f>
        <v>0</v>
      </c>
      <c r="E66" s="65" t="s">
        <v>20</v>
      </c>
      <c r="F66" s="41">
        <f>SUM(F67:F68)</f>
        <v>0</v>
      </c>
      <c r="G66" s="41">
        <f>SUM(G67:G68)</f>
        <v>0</v>
      </c>
      <c r="H66" s="65" t="s">
        <v>20</v>
      </c>
      <c r="I66" s="41">
        <f>SUM(I67:I68)</f>
        <v>0</v>
      </c>
      <c r="J66" s="41">
        <f>SUM(J67:J68)</f>
        <v>0</v>
      </c>
      <c r="K66" s="65" t="s">
        <v>20</v>
      </c>
      <c r="L66" s="41">
        <f>SUM(L67:L68)</f>
        <v>0</v>
      </c>
    </row>
    <row r="67" spans="1:12" s="5" customFormat="1" ht="29.25" customHeight="1">
      <c r="A67" s="46">
        <v>1261</v>
      </c>
      <c r="B67" s="43" t="s">
        <v>90</v>
      </c>
      <c r="C67" s="66"/>
      <c r="D67" s="45">
        <f>SUM(E67:F67)</f>
        <v>0</v>
      </c>
      <c r="E67" s="45" t="s">
        <v>20</v>
      </c>
      <c r="F67" s="45">
        <v>0</v>
      </c>
      <c r="G67" s="45">
        <f>SUM(H67:I67)</f>
        <v>0</v>
      </c>
      <c r="H67" s="45" t="s">
        <v>20</v>
      </c>
      <c r="I67" s="45">
        <v>0</v>
      </c>
      <c r="J67" s="45">
        <f>SUM(K67:L67)</f>
        <v>0</v>
      </c>
      <c r="K67" s="45" t="s">
        <v>20</v>
      </c>
      <c r="L67" s="45">
        <v>0</v>
      </c>
    </row>
    <row r="68" spans="1:12" s="5" customFormat="1" ht="29.25" customHeight="1">
      <c r="A68" s="46">
        <v>1262</v>
      </c>
      <c r="B68" s="43" t="s">
        <v>91</v>
      </c>
      <c r="C68" s="66"/>
      <c r="D68" s="45">
        <f>SUM(E68:F68)</f>
        <v>0</v>
      </c>
      <c r="E68" s="45" t="s">
        <v>20</v>
      </c>
      <c r="F68" s="45">
        <v>0</v>
      </c>
      <c r="G68" s="45">
        <f>SUM(H68:I68)</f>
        <v>0</v>
      </c>
      <c r="H68" s="45" t="s">
        <v>20</v>
      </c>
      <c r="I68" s="45">
        <v>0</v>
      </c>
      <c r="J68" s="45">
        <f>SUM(K68:L68)</f>
        <v>0</v>
      </c>
      <c r="K68" s="45" t="s">
        <v>20</v>
      </c>
      <c r="L68" s="45">
        <v>0</v>
      </c>
    </row>
    <row r="69" spans="1:12" s="38" customFormat="1" ht="29.25" customHeight="1">
      <c r="A69" s="73" t="s">
        <v>92</v>
      </c>
      <c r="B69" s="69" t="s">
        <v>93</v>
      </c>
      <c r="C69" s="71">
        <v>7400</v>
      </c>
      <c r="D69" s="41">
        <f t="shared" ref="D69:L69" si="7">SUM(D70,D72,D74,D79,D83,D86,D89,D92,D95)</f>
        <v>484977.6</v>
      </c>
      <c r="E69" s="41">
        <f t="shared" si="7"/>
        <v>484977.6</v>
      </c>
      <c r="F69" s="41">
        <f t="shared" si="7"/>
        <v>210717.4</v>
      </c>
      <c r="G69" s="41">
        <f t="shared" si="7"/>
        <v>484977.6</v>
      </c>
      <c r="H69" s="41">
        <f t="shared" si="7"/>
        <v>484977.6</v>
      </c>
      <c r="I69" s="41">
        <f t="shared" si="7"/>
        <v>210717.4</v>
      </c>
      <c r="J69" s="41">
        <f t="shared" si="7"/>
        <v>111241.5894</v>
      </c>
      <c r="K69" s="41">
        <f t="shared" si="7"/>
        <v>111241.5894</v>
      </c>
      <c r="L69" s="41">
        <f t="shared" si="7"/>
        <v>48886.400000000001</v>
      </c>
    </row>
    <row r="70" spans="1:12" s="38" customFormat="1" ht="29.25" customHeight="1">
      <c r="A70" s="73" t="s">
        <v>94</v>
      </c>
      <c r="B70" s="69" t="s">
        <v>95</v>
      </c>
      <c r="C70" s="71">
        <v>7411</v>
      </c>
      <c r="D70" s="41">
        <f>SUM(D71)</f>
        <v>0</v>
      </c>
      <c r="E70" s="65" t="s">
        <v>20</v>
      </c>
      <c r="F70" s="41">
        <f>SUM(F71)</f>
        <v>0</v>
      </c>
      <c r="G70" s="41">
        <f>SUM(G71)</f>
        <v>0</v>
      </c>
      <c r="H70" s="65" t="s">
        <v>20</v>
      </c>
      <c r="I70" s="41">
        <f>SUM(I71)</f>
        <v>0</v>
      </c>
      <c r="J70" s="41">
        <f>SUM(J71)</f>
        <v>0</v>
      </c>
      <c r="K70" s="65" t="s">
        <v>20</v>
      </c>
      <c r="L70" s="41">
        <f>SUM(L71)</f>
        <v>0</v>
      </c>
    </row>
    <row r="71" spans="1:12" s="5" customFormat="1" ht="29.25" customHeight="1">
      <c r="A71" s="42" t="s">
        <v>96</v>
      </c>
      <c r="B71" s="43" t="s">
        <v>97</v>
      </c>
      <c r="C71" s="66"/>
      <c r="D71" s="45">
        <f t="shared" ref="D71:D78" si="8">SUM(E71:F71)</f>
        <v>0</v>
      </c>
      <c r="E71" s="45" t="s">
        <v>20</v>
      </c>
      <c r="F71" s="45">
        <v>0</v>
      </c>
      <c r="G71" s="45">
        <f>SUM(H71:I71)</f>
        <v>0</v>
      </c>
      <c r="H71" s="45" t="s">
        <v>20</v>
      </c>
      <c r="I71" s="45">
        <v>0</v>
      </c>
      <c r="J71" s="45">
        <f>SUM(K71:L71)</f>
        <v>0</v>
      </c>
      <c r="K71" s="45" t="s">
        <v>20</v>
      </c>
      <c r="L71" s="45">
        <v>0</v>
      </c>
    </row>
    <row r="72" spans="1:12" s="38" customFormat="1" ht="29.25" customHeight="1">
      <c r="A72" s="73" t="s">
        <v>98</v>
      </c>
      <c r="B72" s="69" t="s">
        <v>99</v>
      </c>
      <c r="C72" s="71">
        <v>7412</v>
      </c>
      <c r="D72" s="41">
        <f>SUM(D73)</f>
        <v>0</v>
      </c>
      <c r="E72" s="41">
        <f>SUM(E73)</f>
        <v>0</v>
      </c>
      <c r="F72" s="65" t="s">
        <v>20</v>
      </c>
      <c r="G72" s="41">
        <f>SUM(G73)</f>
        <v>0</v>
      </c>
      <c r="H72" s="41">
        <f>SUM(H73)</f>
        <v>0</v>
      </c>
      <c r="I72" s="65" t="s">
        <v>20</v>
      </c>
      <c r="J72" s="41">
        <f>SUM(J73)</f>
        <v>0</v>
      </c>
      <c r="K72" s="41">
        <f>SUM(K73)</f>
        <v>0</v>
      </c>
      <c r="L72" s="65" t="s">
        <v>20</v>
      </c>
    </row>
    <row r="73" spans="1:12" s="5" customFormat="1" ht="29.25" customHeight="1">
      <c r="A73" s="42" t="s">
        <v>100</v>
      </c>
      <c r="B73" s="43" t="s">
        <v>101</v>
      </c>
      <c r="C73" s="66"/>
      <c r="D73" s="45">
        <f t="shared" si="8"/>
        <v>0</v>
      </c>
      <c r="E73" s="45">
        <v>0</v>
      </c>
      <c r="F73" s="45" t="s">
        <v>20</v>
      </c>
      <c r="G73" s="45">
        <f>SUM(H73:I73)</f>
        <v>0</v>
      </c>
      <c r="H73" s="45">
        <v>0</v>
      </c>
      <c r="I73" s="45" t="s">
        <v>20</v>
      </c>
      <c r="J73" s="45">
        <f>SUM(K73:L73)</f>
        <v>0</v>
      </c>
      <c r="K73" s="45">
        <v>0</v>
      </c>
      <c r="L73" s="45" t="s">
        <v>20</v>
      </c>
    </row>
    <row r="74" spans="1:12" s="38" customFormat="1" ht="29.25" customHeight="1">
      <c r="A74" s="73" t="s">
        <v>102</v>
      </c>
      <c r="B74" s="69" t="s">
        <v>103</v>
      </c>
      <c r="C74" s="71">
        <v>7415</v>
      </c>
      <c r="D74" s="41">
        <f>SUM(D75:D78)</f>
        <v>139099</v>
      </c>
      <c r="E74" s="41">
        <f>SUM(E75:E78)</f>
        <v>139099</v>
      </c>
      <c r="F74" s="65" t="s">
        <v>20</v>
      </c>
      <c r="G74" s="41">
        <f>SUM(G75:G78)</f>
        <v>139099</v>
      </c>
      <c r="H74" s="41">
        <f>SUM(H75:H78)</f>
        <v>139099</v>
      </c>
      <c r="I74" s="65" t="s">
        <v>20</v>
      </c>
      <c r="J74" s="41">
        <f>SUM(J75:J78)</f>
        <v>29919.027999999998</v>
      </c>
      <c r="K74" s="41">
        <f>SUM(K75:K78)</f>
        <v>29919.027999999998</v>
      </c>
      <c r="L74" s="65" t="s">
        <v>20</v>
      </c>
    </row>
    <row r="75" spans="1:12" s="5" customFormat="1" ht="29.25" customHeight="1">
      <c r="A75" s="42" t="s">
        <v>104</v>
      </c>
      <c r="B75" s="43" t="s">
        <v>105</v>
      </c>
      <c r="C75" s="66"/>
      <c r="D75" s="45">
        <f t="shared" si="8"/>
        <v>122441.3</v>
      </c>
      <c r="E75" s="45">
        <v>122441.3</v>
      </c>
      <c r="F75" s="45" t="s">
        <v>20</v>
      </c>
      <c r="G75" s="45">
        <f>SUM(H75:I75)</f>
        <v>122441.3</v>
      </c>
      <c r="H75" s="45">
        <v>122441.3</v>
      </c>
      <c r="I75" s="45" t="s">
        <v>20</v>
      </c>
      <c r="J75" s="45">
        <f>SUM(K75:L75)</f>
        <v>23522.608</v>
      </c>
      <c r="K75" s="45">
        <v>23522.608</v>
      </c>
      <c r="L75" s="45" t="s">
        <v>20</v>
      </c>
    </row>
    <row r="76" spans="1:12" s="5" customFormat="1" ht="29.25" customHeight="1">
      <c r="A76" s="42" t="s">
        <v>106</v>
      </c>
      <c r="B76" s="43" t="s">
        <v>107</v>
      </c>
      <c r="C76" s="66"/>
      <c r="D76" s="45">
        <f t="shared" si="8"/>
        <v>0</v>
      </c>
      <c r="E76" s="45">
        <v>0</v>
      </c>
      <c r="F76" s="45" t="s">
        <v>20</v>
      </c>
      <c r="G76" s="45">
        <f>SUM(H76:I76)</f>
        <v>0</v>
      </c>
      <c r="H76" s="45">
        <v>0</v>
      </c>
      <c r="I76" s="45" t="s">
        <v>20</v>
      </c>
      <c r="J76" s="45">
        <f>SUM(K76:L76)</f>
        <v>0</v>
      </c>
      <c r="K76" s="45">
        <v>0</v>
      </c>
      <c r="L76" s="45" t="s">
        <v>20</v>
      </c>
    </row>
    <row r="77" spans="1:12" s="5" customFormat="1" ht="29.25" customHeight="1">
      <c r="A77" s="42" t="s">
        <v>108</v>
      </c>
      <c r="B77" s="43" t="s">
        <v>109</v>
      </c>
      <c r="C77" s="66"/>
      <c r="D77" s="45">
        <f t="shared" si="8"/>
        <v>0</v>
      </c>
      <c r="E77" s="45">
        <v>0</v>
      </c>
      <c r="F77" s="45" t="s">
        <v>20</v>
      </c>
      <c r="G77" s="45">
        <f>SUM(H77:I77)</f>
        <v>0</v>
      </c>
      <c r="H77" s="45">
        <v>0</v>
      </c>
      <c r="I77" s="45" t="s">
        <v>20</v>
      </c>
      <c r="J77" s="45">
        <f>SUM(K77:L77)</f>
        <v>0</v>
      </c>
      <c r="K77" s="45">
        <v>0</v>
      </c>
      <c r="L77" s="45" t="s">
        <v>20</v>
      </c>
    </row>
    <row r="78" spans="1:12" s="5" customFormat="1" ht="29.25" customHeight="1">
      <c r="A78" s="57" t="s">
        <v>110</v>
      </c>
      <c r="B78" s="43" t="s">
        <v>111</v>
      </c>
      <c r="C78" s="66"/>
      <c r="D78" s="45">
        <f t="shared" si="8"/>
        <v>16657.7</v>
      </c>
      <c r="E78" s="45">
        <v>16657.7</v>
      </c>
      <c r="F78" s="45" t="s">
        <v>20</v>
      </c>
      <c r="G78" s="45">
        <f>SUM(H78:I78)</f>
        <v>16657.7</v>
      </c>
      <c r="H78" s="45">
        <v>16657.7</v>
      </c>
      <c r="I78" s="45" t="s">
        <v>20</v>
      </c>
      <c r="J78" s="45">
        <f>SUM(K78:L78)</f>
        <v>6396.42</v>
      </c>
      <c r="K78" s="45">
        <v>6396.42</v>
      </c>
      <c r="L78" s="45" t="s">
        <v>20</v>
      </c>
    </row>
    <row r="79" spans="1:12" s="38" customFormat="1" ht="29.25" customHeight="1">
      <c r="A79" s="73" t="s">
        <v>112</v>
      </c>
      <c r="B79" s="69" t="s">
        <v>113</v>
      </c>
      <c r="C79" s="71">
        <v>7421</v>
      </c>
      <c r="D79" s="41">
        <f>SUM(D80:D82)</f>
        <v>105882.4</v>
      </c>
      <c r="E79" s="41">
        <f>SUM(E80:E82)</f>
        <v>105882.4</v>
      </c>
      <c r="F79" s="65" t="s">
        <v>20</v>
      </c>
      <c r="G79" s="41">
        <f>SUM(G80:G82)</f>
        <v>105882.4</v>
      </c>
      <c r="H79" s="41">
        <f>SUM(H80:H82)</f>
        <v>105882.4</v>
      </c>
      <c r="I79" s="65" t="s">
        <v>20</v>
      </c>
      <c r="J79" s="41">
        <f>SUM(J80:J82)</f>
        <v>18434.654000000002</v>
      </c>
      <c r="K79" s="41">
        <f>SUM(K80:K82)</f>
        <v>18434.654000000002</v>
      </c>
      <c r="L79" s="65" t="s">
        <v>20</v>
      </c>
    </row>
    <row r="80" spans="1:12" s="5" customFormat="1" ht="29.25" customHeight="1">
      <c r="A80" s="42" t="s">
        <v>114</v>
      </c>
      <c r="B80" s="43" t="s">
        <v>115</v>
      </c>
      <c r="C80" s="66"/>
      <c r="D80" s="45">
        <f>SUM(E80:F80)</f>
        <v>0</v>
      </c>
      <c r="E80" s="45">
        <v>0</v>
      </c>
      <c r="F80" s="45" t="s">
        <v>20</v>
      </c>
      <c r="G80" s="45">
        <f>SUM(H80:I80)</f>
        <v>0</v>
      </c>
      <c r="H80" s="45">
        <v>0</v>
      </c>
      <c r="I80" s="45" t="s">
        <v>20</v>
      </c>
      <c r="J80" s="45">
        <f>SUM(K80:L80)</f>
        <v>0</v>
      </c>
      <c r="K80" s="45">
        <v>0</v>
      </c>
      <c r="L80" s="45" t="s">
        <v>20</v>
      </c>
    </row>
    <row r="81" spans="1:12" s="38" customFormat="1" ht="29.25" customHeight="1">
      <c r="A81" s="42" t="s">
        <v>116</v>
      </c>
      <c r="B81" s="43" t="s">
        <v>117</v>
      </c>
      <c r="C81" s="44"/>
      <c r="D81" s="45">
        <f>SUM(E81:F81)</f>
        <v>54745.9</v>
      </c>
      <c r="E81" s="45">
        <v>54745.9</v>
      </c>
      <c r="F81" s="45" t="s">
        <v>20</v>
      </c>
      <c r="G81" s="45">
        <f>SUM(H81:I81)</f>
        <v>54745.9</v>
      </c>
      <c r="H81" s="45">
        <v>54745.9</v>
      </c>
      <c r="I81" s="45" t="s">
        <v>20</v>
      </c>
      <c r="J81" s="45">
        <f>SUM(K81:L81)</f>
        <v>6434.6540000000005</v>
      </c>
      <c r="K81" s="45">
        <v>6434.6540000000005</v>
      </c>
      <c r="L81" s="45" t="s">
        <v>20</v>
      </c>
    </row>
    <row r="82" spans="1:12" s="38" customFormat="1" ht="29.25" customHeight="1">
      <c r="A82" s="57" t="s">
        <v>118</v>
      </c>
      <c r="B82" s="74" t="s">
        <v>119</v>
      </c>
      <c r="C82" s="44"/>
      <c r="D82" s="45">
        <f>SUM(E82:F82)</f>
        <v>51136.5</v>
      </c>
      <c r="E82" s="45">
        <v>51136.5</v>
      </c>
      <c r="F82" s="45" t="s">
        <v>20</v>
      </c>
      <c r="G82" s="45">
        <f>SUM(H82:I82)</f>
        <v>51136.5</v>
      </c>
      <c r="H82" s="45">
        <v>51136.5</v>
      </c>
      <c r="I82" s="45" t="s">
        <v>20</v>
      </c>
      <c r="J82" s="45">
        <f>SUM(K82:L82)</f>
        <v>12000</v>
      </c>
      <c r="K82" s="45">
        <v>12000</v>
      </c>
      <c r="L82" s="45" t="s">
        <v>20</v>
      </c>
    </row>
    <row r="83" spans="1:12" s="38" customFormat="1" ht="29.25" customHeight="1">
      <c r="A83" s="73" t="s">
        <v>120</v>
      </c>
      <c r="B83" s="69" t="s">
        <v>121</v>
      </c>
      <c r="C83" s="71">
        <v>7422</v>
      </c>
      <c r="D83" s="41">
        <f>SUM(D84:D85)</f>
        <v>222996.2</v>
      </c>
      <c r="E83" s="41">
        <f>SUM(E84:E85)</f>
        <v>222996.2</v>
      </c>
      <c r="F83" s="65" t="s">
        <v>20</v>
      </c>
      <c r="G83" s="41">
        <f>SUM(G84:G85)</f>
        <v>222996.2</v>
      </c>
      <c r="H83" s="41">
        <f>SUM(H84:H85)</f>
        <v>222996.2</v>
      </c>
      <c r="I83" s="65" t="s">
        <v>20</v>
      </c>
      <c r="J83" s="41">
        <f>SUM(J84:J85)</f>
        <v>56669.258399999999</v>
      </c>
      <c r="K83" s="41">
        <f>SUM(K84:K85)</f>
        <v>56669.258399999999</v>
      </c>
      <c r="L83" s="65" t="s">
        <v>20</v>
      </c>
    </row>
    <row r="84" spans="1:12" s="38" customFormat="1" ht="29.25" customHeight="1">
      <c r="A84" s="42" t="s">
        <v>122</v>
      </c>
      <c r="B84" s="43" t="s">
        <v>123</v>
      </c>
      <c r="C84" s="69"/>
      <c r="D84" s="45">
        <f>SUM(E84:F84)</f>
        <v>197996.2</v>
      </c>
      <c r="E84" s="45">
        <v>197996.2</v>
      </c>
      <c r="F84" s="45" t="s">
        <v>20</v>
      </c>
      <c r="G84" s="45">
        <f>SUM(H84:I84)</f>
        <v>197996.2</v>
      </c>
      <c r="H84" s="45">
        <v>197996.2</v>
      </c>
      <c r="I84" s="45" t="s">
        <v>20</v>
      </c>
      <c r="J84" s="45">
        <f>SUM(K84:L84)</f>
        <v>48222.296399999999</v>
      </c>
      <c r="K84" s="45">
        <v>48222.296399999999</v>
      </c>
      <c r="L84" s="45" t="s">
        <v>20</v>
      </c>
    </row>
    <row r="85" spans="1:12" s="5" customFormat="1" ht="29.25" customHeight="1">
      <c r="A85" s="75" t="s">
        <v>124</v>
      </c>
      <c r="B85" s="76" t="s">
        <v>125</v>
      </c>
      <c r="C85" s="29"/>
      <c r="D85" s="45">
        <f>SUM(E85:F85)</f>
        <v>25000</v>
      </c>
      <c r="E85" s="45">
        <v>25000</v>
      </c>
      <c r="F85" s="61" t="s">
        <v>20</v>
      </c>
      <c r="G85" s="45">
        <f>SUM(H85:I85)</f>
        <v>25000</v>
      </c>
      <c r="H85" s="45">
        <v>25000</v>
      </c>
      <c r="I85" s="61" t="s">
        <v>20</v>
      </c>
      <c r="J85" s="45">
        <f>SUM(K85:L85)</f>
        <v>8446.9619999999995</v>
      </c>
      <c r="K85" s="45">
        <v>8446.9619999999995</v>
      </c>
      <c r="L85" s="61" t="s">
        <v>20</v>
      </c>
    </row>
    <row r="86" spans="1:12" s="38" customFormat="1" ht="29.25" customHeight="1">
      <c r="A86" s="34" t="s">
        <v>126</v>
      </c>
      <c r="B86" s="39" t="s">
        <v>127</v>
      </c>
      <c r="C86" s="40">
        <v>7431</v>
      </c>
      <c r="D86" s="41">
        <f>SUM(D87:D88)</f>
        <v>12000</v>
      </c>
      <c r="E86" s="41">
        <f>SUM(E87:E88)</f>
        <v>12000</v>
      </c>
      <c r="F86" s="37" t="s">
        <v>20</v>
      </c>
      <c r="G86" s="41">
        <f>SUM(G87:G88)</f>
        <v>12000</v>
      </c>
      <c r="H86" s="41">
        <f>SUM(H87:H88)</f>
        <v>12000</v>
      </c>
      <c r="I86" s="37" t="s">
        <v>20</v>
      </c>
      <c r="J86" s="41">
        <f>SUM(J87:J88)</f>
        <v>1905.1780000000001</v>
      </c>
      <c r="K86" s="41">
        <f>SUM(K87:K88)</f>
        <v>1905.1780000000001</v>
      </c>
      <c r="L86" s="37" t="s">
        <v>20</v>
      </c>
    </row>
    <row r="87" spans="1:12" s="5" customFormat="1" ht="29.25" customHeight="1">
      <c r="A87" s="42" t="s">
        <v>128</v>
      </c>
      <c r="B87" s="49" t="s">
        <v>129</v>
      </c>
      <c r="C87" s="66"/>
      <c r="D87" s="45">
        <f>SUM(E87:F87)</f>
        <v>12000</v>
      </c>
      <c r="E87" s="45">
        <v>12000</v>
      </c>
      <c r="F87" s="45" t="s">
        <v>20</v>
      </c>
      <c r="G87" s="45">
        <f>SUM(H87:I87)</f>
        <v>12000</v>
      </c>
      <c r="H87" s="45">
        <v>12000</v>
      </c>
      <c r="I87" s="45" t="s">
        <v>20</v>
      </c>
      <c r="J87" s="45">
        <f>SUM(K87:L87)</f>
        <v>1905.1780000000001</v>
      </c>
      <c r="K87" s="45">
        <v>1905.1780000000001</v>
      </c>
      <c r="L87" s="45" t="s">
        <v>20</v>
      </c>
    </row>
    <row r="88" spans="1:12" s="38" customFormat="1" ht="29.25" customHeight="1">
      <c r="A88" s="42" t="s">
        <v>130</v>
      </c>
      <c r="B88" s="49" t="s">
        <v>131</v>
      </c>
      <c r="C88" s="66"/>
      <c r="D88" s="45">
        <f>SUM(E88:F88)</f>
        <v>0</v>
      </c>
      <c r="E88" s="45">
        <v>0</v>
      </c>
      <c r="F88" s="45" t="s">
        <v>20</v>
      </c>
      <c r="G88" s="45">
        <f>SUM(H88:I88)</f>
        <v>0</v>
      </c>
      <c r="H88" s="45">
        <v>0</v>
      </c>
      <c r="I88" s="45" t="s">
        <v>20</v>
      </c>
      <c r="J88" s="45">
        <f>SUM(K88:L88)</f>
        <v>0</v>
      </c>
      <c r="K88" s="45">
        <v>0</v>
      </c>
      <c r="L88" s="45" t="s">
        <v>20</v>
      </c>
    </row>
    <row r="89" spans="1:12" s="38" customFormat="1" ht="29.25" customHeight="1">
      <c r="A89" s="34" t="s">
        <v>132</v>
      </c>
      <c r="B89" s="39" t="s">
        <v>133</v>
      </c>
      <c r="C89" s="40">
        <v>7441</v>
      </c>
      <c r="D89" s="41">
        <f>SUM(D90:D91)</f>
        <v>0</v>
      </c>
      <c r="E89" s="41">
        <f>SUM(E90:E91)</f>
        <v>0</v>
      </c>
      <c r="F89" s="37" t="s">
        <v>20</v>
      </c>
      <c r="G89" s="41">
        <f>SUM(G90:G91)</f>
        <v>0</v>
      </c>
      <c r="H89" s="41">
        <f>SUM(H90:H91)</f>
        <v>0</v>
      </c>
      <c r="I89" s="37" t="s">
        <v>20</v>
      </c>
      <c r="J89" s="41">
        <f>SUM(J90:J91)</f>
        <v>0</v>
      </c>
      <c r="K89" s="41">
        <f>SUM(K90:K91)</f>
        <v>0</v>
      </c>
      <c r="L89" s="37" t="s">
        <v>20</v>
      </c>
    </row>
    <row r="90" spans="1:12" s="38" customFormat="1" ht="29.25" customHeight="1">
      <c r="A90" s="77" t="s">
        <v>134</v>
      </c>
      <c r="B90" s="43" t="s">
        <v>135</v>
      </c>
      <c r="C90" s="66"/>
      <c r="D90" s="45">
        <f>SUM(E90:F90)</f>
        <v>0</v>
      </c>
      <c r="E90" s="51">
        <v>0</v>
      </c>
      <c r="F90" s="45" t="s">
        <v>20</v>
      </c>
      <c r="G90" s="45">
        <f>SUM(H90:I90)</f>
        <v>0</v>
      </c>
      <c r="H90" s="51">
        <v>0</v>
      </c>
      <c r="I90" s="45" t="s">
        <v>20</v>
      </c>
      <c r="J90" s="45">
        <f>SUM(K90:L90)</f>
        <v>0</v>
      </c>
      <c r="K90" s="51">
        <v>0</v>
      </c>
      <c r="L90" s="45" t="s">
        <v>20</v>
      </c>
    </row>
    <row r="91" spans="1:12" s="38" customFormat="1" ht="29.25" customHeight="1">
      <c r="A91" s="57" t="s">
        <v>136</v>
      </c>
      <c r="B91" s="43" t="s">
        <v>137</v>
      </c>
      <c r="C91" s="78"/>
      <c r="D91" s="45">
        <f>SUM(E91:F91)</f>
        <v>0</v>
      </c>
      <c r="E91" s="51">
        <v>0</v>
      </c>
      <c r="F91" s="45" t="s">
        <v>20</v>
      </c>
      <c r="G91" s="45">
        <f>SUM(H91:I91)</f>
        <v>0</v>
      </c>
      <c r="H91" s="51">
        <v>0</v>
      </c>
      <c r="I91" s="45" t="s">
        <v>20</v>
      </c>
      <c r="J91" s="45">
        <f>SUM(K91:L91)</f>
        <v>0</v>
      </c>
      <c r="K91" s="51">
        <v>0</v>
      </c>
      <c r="L91" s="45" t="s">
        <v>20</v>
      </c>
    </row>
    <row r="92" spans="1:12" s="38" customFormat="1" ht="29.25" customHeight="1">
      <c r="A92" s="34" t="s">
        <v>138</v>
      </c>
      <c r="B92" s="39" t="s">
        <v>139</v>
      </c>
      <c r="C92" s="40">
        <v>7442</v>
      </c>
      <c r="D92" s="41">
        <f>SUM(D93:D94)</f>
        <v>0</v>
      </c>
      <c r="E92" s="37" t="s">
        <v>20</v>
      </c>
      <c r="F92" s="41">
        <f>SUM(F93:F94)</f>
        <v>0</v>
      </c>
      <c r="G92" s="41">
        <f>SUM(G93:G94)</f>
        <v>0</v>
      </c>
      <c r="H92" s="37" t="s">
        <v>20</v>
      </c>
      <c r="I92" s="41">
        <f>SUM(I93:I94)</f>
        <v>0</v>
      </c>
      <c r="J92" s="41">
        <f>SUM(J93:J94)</f>
        <v>0</v>
      </c>
      <c r="K92" s="37" t="s">
        <v>20</v>
      </c>
      <c r="L92" s="41">
        <f>SUM(L93:L94)</f>
        <v>0</v>
      </c>
    </row>
    <row r="93" spans="1:12" s="5" customFormat="1" ht="29.25" customHeight="1">
      <c r="A93" s="42" t="s">
        <v>140</v>
      </c>
      <c r="B93" s="79" t="s">
        <v>141</v>
      </c>
      <c r="C93" s="66"/>
      <c r="D93" s="45">
        <f>SUM(E93:F93)</f>
        <v>0</v>
      </c>
      <c r="E93" s="45" t="s">
        <v>20</v>
      </c>
      <c r="F93" s="45">
        <v>0</v>
      </c>
      <c r="G93" s="45">
        <f>SUM(H93:I93)</f>
        <v>0</v>
      </c>
      <c r="H93" s="45" t="s">
        <v>20</v>
      </c>
      <c r="I93" s="45">
        <v>0</v>
      </c>
      <c r="J93" s="45">
        <f>SUM(K93:L93)</f>
        <v>0</v>
      </c>
      <c r="K93" s="45" t="s">
        <v>20</v>
      </c>
      <c r="L93" s="45">
        <v>0</v>
      </c>
    </row>
    <row r="94" spans="1:12" s="38" customFormat="1" ht="29.25" customHeight="1">
      <c r="A94" s="42" t="s">
        <v>142</v>
      </c>
      <c r="B94" s="49" t="s">
        <v>143</v>
      </c>
      <c r="C94" s="66"/>
      <c r="D94" s="45">
        <f>SUM(E94:F94)</f>
        <v>0</v>
      </c>
      <c r="E94" s="45" t="s">
        <v>20</v>
      </c>
      <c r="F94" s="45">
        <v>0</v>
      </c>
      <c r="G94" s="45">
        <f>SUM(H94:I94)</f>
        <v>0</v>
      </c>
      <c r="H94" s="45" t="s">
        <v>20</v>
      </c>
      <c r="I94" s="45">
        <v>0</v>
      </c>
      <c r="J94" s="45">
        <f>SUM(K94:L94)</f>
        <v>0</v>
      </c>
      <c r="K94" s="45" t="s">
        <v>20</v>
      </c>
      <c r="L94" s="45">
        <v>0</v>
      </c>
    </row>
    <row r="95" spans="1:12" s="38" customFormat="1" ht="29.25" customHeight="1">
      <c r="A95" s="80" t="s">
        <v>144</v>
      </c>
      <c r="B95" s="39" t="s">
        <v>145</v>
      </c>
      <c r="C95" s="40">
        <v>7452</v>
      </c>
      <c r="D95" s="41">
        <f>SUM(D96,D98)</f>
        <v>5000</v>
      </c>
      <c r="E95" s="41">
        <f t="shared" ref="E95:L95" si="9">SUM(E96:E98)</f>
        <v>5000</v>
      </c>
      <c r="F95" s="41">
        <f t="shared" si="9"/>
        <v>210717.4</v>
      </c>
      <c r="G95" s="41">
        <f>SUM(G96,G98)</f>
        <v>5000</v>
      </c>
      <c r="H95" s="41">
        <f t="shared" si="9"/>
        <v>5000</v>
      </c>
      <c r="I95" s="41">
        <f t="shared" si="9"/>
        <v>210717.4</v>
      </c>
      <c r="J95" s="41">
        <f>SUM(J96,J98)</f>
        <v>4313.4709999999995</v>
      </c>
      <c r="K95" s="41">
        <f t="shared" si="9"/>
        <v>4313.4709999999995</v>
      </c>
      <c r="L95" s="41">
        <f t="shared" si="9"/>
        <v>48886.400000000001</v>
      </c>
    </row>
    <row r="96" spans="1:12" s="5" customFormat="1" ht="29.25" customHeight="1">
      <c r="A96" s="42" t="s">
        <v>146</v>
      </c>
      <c r="B96" s="49" t="s">
        <v>147</v>
      </c>
      <c r="C96" s="66"/>
      <c r="D96" s="45">
        <f>SUM(E96:F96)</f>
        <v>0</v>
      </c>
      <c r="E96" s="45" t="s">
        <v>20</v>
      </c>
      <c r="F96" s="45">
        <v>0</v>
      </c>
      <c r="G96" s="45">
        <f>SUM(H96:I96)</f>
        <v>0</v>
      </c>
      <c r="H96" s="45" t="s">
        <v>20</v>
      </c>
      <c r="I96" s="45">
        <v>0</v>
      </c>
      <c r="J96" s="45">
        <f>SUM(K96:L96)</f>
        <v>0</v>
      </c>
      <c r="K96" s="45" t="s">
        <v>20</v>
      </c>
      <c r="L96" s="45">
        <v>0</v>
      </c>
    </row>
    <row r="97" spans="1:13" s="5" customFormat="1" ht="29.25" customHeight="1">
      <c r="A97" s="42" t="s">
        <v>148</v>
      </c>
      <c r="B97" s="49" t="s">
        <v>149</v>
      </c>
      <c r="C97" s="66"/>
      <c r="D97" s="45">
        <f>SUM(E97:F97)</f>
        <v>210717.4</v>
      </c>
      <c r="E97" s="45" t="s">
        <v>20</v>
      </c>
      <c r="F97" s="45">
        <v>210717.4</v>
      </c>
      <c r="G97" s="45">
        <f>SUM(H97:I97)</f>
        <v>210717.4</v>
      </c>
      <c r="H97" s="45" t="s">
        <v>20</v>
      </c>
      <c r="I97" s="45">
        <v>210717.4</v>
      </c>
      <c r="J97" s="45">
        <f>SUM(K97:L97)</f>
        <v>48886.400000000001</v>
      </c>
      <c r="K97" s="45" t="s">
        <v>20</v>
      </c>
      <c r="L97" s="45">
        <v>48886.400000000001</v>
      </c>
    </row>
    <row r="98" spans="1:13" s="5" customFormat="1" ht="29.25" customHeight="1">
      <c r="A98" s="42" t="s">
        <v>150</v>
      </c>
      <c r="B98" s="43" t="s">
        <v>151</v>
      </c>
      <c r="C98" s="66"/>
      <c r="D98" s="45">
        <f>SUM(E98:F98)</f>
        <v>5000</v>
      </c>
      <c r="E98" s="81">
        <v>5000</v>
      </c>
      <c r="F98" s="81">
        <v>0</v>
      </c>
      <c r="G98" s="45">
        <f>SUM(H98:I98)</f>
        <v>5000</v>
      </c>
      <c r="H98" s="45">
        <v>5000</v>
      </c>
      <c r="I98" s="45">
        <v>0</v>
      </c>
      <c r="J98" s="45">
        <f>SUM(K98:L98)</f>
        <v>4313.4709999999995</v>
      </c>
      <c r="K98" s="45">
        <v>4313.4709999999995</v>
      </c>
      <c r="L98" s="45">
        <v>0</v>
      </c>
    </row>
    <row r="99" spans="1:13" s="5" customFormat="1" ht="29.2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s="8" customFormat="1" ht="29.25" customHeight="1">
      <c r="A100" s="363" t="s">
        <v>152</v>
      </c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82"/>
    </row>
    <row r="101" spans="1:13" s="8" customFormat="1" ht="29.25" customHeight="1">
      <c r="A101" s="364" t="s">
        <v>153</v>
      </c>
      <c r="B101" s="365"/>
      <c r="C101" s="365"/>
      <c r="D101" s="365"/>
      <c r="E101" s="365"/>
    </row>
    <row r="102" spans="1:13" s="5" customFormat="1" ht="29.2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1:13" s="5" customFormat="1" ht="29.2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s="5" customFormat="1" ht="29.2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1:13" s="5" customFormat="1" ht="29.2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s="5" customFormat="1" ht="29.2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s="5" customFormat="1" ht="29.2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3" s="5" customFormat="1" ht="29.2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1:13" s="5" customFormat="1" ht="29.2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3" s="5" customFormat="1" ht="29.2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1:13" s="5" customFormat="1" ht="29.2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1:13" s="5" customFormat="1" ht="29.2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1:13" s="5" customFormat="1" ht="29.2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1:13" s="5" customFormat="1" ht="29.2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1:13" s="5" customFormat="1" ht="29.2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1:13" s="5" customFormat="1" ht="29.2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1:13" s="5" customFormat="1" ht="29.2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1:13" s="5" customFormat="1" ht="29.2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1:13" s="5" customFormat="1" ht="29.2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s="5" customFormat="1" ht="29.2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1:13" s="5" customFormat="1" ht="29.2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1:13" s="5" customFormat="1" ht="29.2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3" s="5" customFormat="1" ht="29.2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1:13" s="5" customFormat="1" ht="29.2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s="5" customFormat="1" ht="29.2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s="5" customFormat="1" ht="29.2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1:13" s="5" customFormat="1" ht="29.2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1:13" s="5" customFormat="1" ht="29.2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1:13" s="5" customFormat="1" ht="29.2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1:13" s="5" customFormat="1" ht="29.2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</row>
    <row r="131" spans="1:13" s="5" customFormat="1" ht="29.2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1:13" s="5" customFormat="1" ht="29.2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1:13" s="5" customFormat="1" ht="29.2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1:13" s="5" customFormat="1" ht="29.2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1:13" s="5" customFormat="1" ht="29.2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s="5" customFormat="1" ht="29.2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1:13" s="5" customFormat="1" ht="29.2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</sheetData>
  <protectedRanges>
    <protectedRange sqref="E52 H52 K52" name="Range7"/>
    <protectedRange sqref="F96:F98 H98 E98 K88 I96:I98 H88 K90:K91 H90:H91 E90:E91 F93:F94 I93:I94 L93:L94 L96:L98 K98 E88" name="Range4"/>
    <protectedRange sqref="K56 H56 E56 L58 I58 F58 K46:K49 H46:H49 E46:E49 F54 I54 L54" name="Range2"/>
    <protectedRange sqref="H23 E23 K23" name="Range1"/>
    <protectedRange sqref="K42:K43 K60 H80:H82 I67:I68 L67:L68 H62:H65 L71 I71 F71 E62:E65 E73 K73 H73 E75:E78 H75:H78 K75:K78 F67:F68 K80:K82 H18 K18 E18 K22 K24:K39 E87 E42:E43 H42:H43 K62:K65 E60 H60 E80:E82 E84:E85 H84:H85 K84:K85 H87 K87 E24:E39 H24:H39 E15:E16 H15:H16 K15:K16 E22 H22" name="Range3"/>
    <protectedRange sqref="E4:F4 E1" name="Range8"/>
  </protectedRanges>
  <mergeCells count="12">
    <mergeCell ref="A100:K100"/>
    <mergeCell ref="A101:E101"/>
    <mergeCell ref="K1:M3"/>
    <mergeCell ref="D8:F8"/>
    <mergeCell ref="G8:I8"/>
    <mergeCell ref="J8:L8"/>
    <mergeCell ref="A9:A10"/>
    <mergeCell ref="B9:B10"/>
    <mergeCell ref="C9:C10"/>
    <mergeCell ref="D9:D10"/>
    <mergeCell ref="G9:G10"/>
    <mergeCell ref="J9:J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18"/>
  <sheetViews>
    <sheetView workbookViewId="0">
      <selection activeCell="F5" sqref="F5"/>
    </sheetView>
  </sheetViews>
  <sheetFormatPr defaultRowHeight="14.4"/>
  <cols>
    <col min="2" max="2" width="6.44140625" customWidth="1"/>
    <col min="3" max="3" width="6.33203125" customWidth="1"/>
    <col min="5" max="5" width="34.5546875" customWidth="1"/>
    <col min="6" max="6" width="14.5546875" customWidth="1"/>
    <col min="7" max="7" width="12.33203125" customWidth="1"/>
    <col min="8" max="8" width="12" customWidth="1"/>
    <col min="9" max="9" width="15.33203125" customWidth="1"/>
    <col min="10" max="10" width="12.33203125" customWidth="1"/>
    <col min="11" max="11" width="13.88671875" customWidth="1"/>
    <col min="12" max="12" width="12.44140625" customWidth="1"/>
    <col min="13" max="13" width="11.88671875" customWidth="1"/>
    <col min="14" max="14" width="10.5546875" customWidth="1"/>
  </cols>
  <sheetData>
    <row r="1" spans="1:14" s="15" customFormat="1" ht="15" customHeight="1">
      <c r="A1" s="82"/>
      <c r="B1" s="82"/>
      <c r="C1" s="82"/>
      <c r="D1" s="82"/>
      <c r="E1" s="82"/>
      <c r="F1" s="83"/>
      <c r="G1" s="82"/>
      <c r="H1" s="82"/>
      <c r="I1" s="82"/>
      <c r="J1" s="82"/>
      <c r="K1" s="82"/>
      <c r="L1" s="82"/>
      <c r="M1" s="384" t="s">
        <v>369</v>
      </c>
      <c r="N1" s="384"/>
    </row>
    <row r="2" spans="1:14" s="15" customFormat="1" ht="15">
      <c r="A2" s="84"/>
      <c r="B2" s="84"/>
      <c r="C2" s="84"/>
      <c r="D2" s="84"/>
      <c r="E2" s="84"/>
      <c r="F2" s="84"/>
      <c r="G2" s="84"/>
      <c r="H2" s="85" t="s">
        <v>154</v>
      </c>
      <c r="I2" s="84"/>
      <c r="J2" s="84"/>
      <c r="K2" s="84"/>
      <c r="L2" s="84"/>
      <c r="M2" s="384"/>
      <c r="N2" s="384"/>
    </row>
    <row r="3" spans="1:14" s="15" customFormat="1" ht="15">
      <c r="A3" s="86"/>
      <c r="B3" s="86"/>
      <c r="C3" s="86"/>
      <c r="D3" s="86"/>
      <c r="E3" s="86"/>
      <c r="F3" s="86" t="s">
        <v>155</v>
      </c>
      <c r="G3" s="86"/>
      <c r="H3" s="86"/>
      <c r="I3" s="86"/>
      <c r="J3" s="86"/>
      <c r="K3" s="86"/>
      <c r="L3" s="86"/>
      <c r="M3" s="384"/>
      <c r="N3" s="384"/>
    </row>
    <row r="4" spans="1:14" s="15" customFormat="1" ht="13.2">
      <c r="A4" s="87"/>
      <c r="B4" s="87"/>
      <c r="C4" s="87"/>
      <c r="D4" s="87"/>
      <c r="E4" s="87"/>
      <c r="F4" s="88" t="s">
        <v>2</v>
      </c>
      <c r="G4" s="89">
        <v>41641</v>
      </c>
      <c r="H4" s="89">
        <v>41729</v>
      </c>
      <c r="I4" s="87" t="s">
        <v>3</v>
      </c>
      <c r="J4" s="87"/>
      <c r="K4" s="87"/>
      <c r="L4" s="87"/>
      <c r="M4" s="384"/>
      <c r="N4" s="384"/>
    </row>
    <row r="5" spans="1:14" s="15" customFormat="1" ht="13.2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384"/>
      <c r="N5" s="384"/>
    </row>
    <row r="6" spans="1:14" s="15" customFormat="1" ht="13.2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2"/>
      <c r="M6" s="82"/>
      <c r="N6" s="82" t="s">
        <v>156</v>
      </c>
    </row>
    <row r="7" spans="1:14" s="97" customFormat="1" ht="15.6" thickBot="1">
      <c r="A7" s="93"/>
      <c r="B7" s="94"/>
      <c r="C7" s="95"/>
      <c r="D7" s="95"/>
      <c r="E7" s="96"/>
      <c r="F7" s="93"/>
      <c r="L7" s="1"/>
      <c r="M7" s="17"/>
    </row>
    <row r="8" spans="1:14" s="97" customFormat="1" ht="15.6" thickBot="1">
      <c r="A8" s="385" t="s">
        <v>157</v>
      </c>
      <c r="B8" s="388" t="s">
        <v>158</v>
      </c>
      <c r="C8" s="391" t="s">
        <v>159</v>
      </c>
      <c r="D8" s="391" t="s">
        <v>160</v>
      </c>
      <c r="E8" s="394" t="s">
        <v>161</v>
      </c>
      <c r="F8" s="376" t="s">
        <v>4</v>
      </c>
      <c r="G8" s="377"/>
      <c r="H8" s="378"/>
      <c r="I8" s="376" t="s">
        <v>5</v>
      </c>
      <c r="J8" s="377"/>
      <c r="K8" s="378"/>
      <c r="L8" s="379" t="s">
        <v>6</v>
      </c>
      <c r="M8" s="380"/>
      <c r="N8" s="381"/>
    </row>
    <row r="9" spans="1:14" s="102" customFormat="1" ht="15">
      <c r="A9" s="386"/>
      <c r="B9" s="389"/>
      <c r="C9" s="392"/>
      <c r="D9" s="392"/>
      <c r="E9" s="395"/>
      <c r="F9" s="98" t="s">
        <v>162</v>
      </c>
      <c r="G9" s="99" t="s">
        <v>163</v>
      </c>
      <c r="H9" s="100"/>
      <c r="I9" s="98" t="s">
        <v>162</v>
      </c>
      <c r="J9" s="99" t="s">
        <v>163</v>
      </c>
      <c r="K9" s="100"/>
      <c r="L9" s="101" t="s">
        <v>162</v>
      </c>
      <c r="M9" s="99" t="s">
        <v>163</v>
      </c>
      <c r="N9" s="100"/>
    </row>
    <row r="10" spans="1:14" s="106" customFormat="1" ht="27" thickBot="1">
      <c r="A10" s="387"/>
      <c r="B10" s="390"/>
      <c r="C10" s="393"/>
      <c r="D10" s="393"/>
      <c r="E10" s="396"/>
      <c r="F10" s="103" t="s">
        <v>164</v>
      </c>
      <c r="G10" s="104" t="s">
        <v>165</v>
      </c>
      <c r="H10" s="105" t="s">
        <v>166</v>
      </c>
      <c r="I10" s="103" t="s">
        <v>167</v>
      </c>
      <c r="J10" s="104" t="s">
        <v>165</v>
      </c>
      <c r="K10" s="105" t="s">
        <v>166</v>
      </c>
      <c r="L10" s="103" t="s">
        <v>168</v>
      </c>
      <c r="M10" s="104" t="s">
        <v>165</v>
      </c>
      <c r="N10" s="105" t="s">
        <v>166</v>
      </c>
    </row>
    <row r="11" spans="1:14" s="114" customFormat="1" ht="15.6" thickBot="1">
      <c r="A11" s="107">
        <v>1</v>
      </c>
      <c r="B11" s="108">
        <v>2</v>
      </c>
      <c r="C11" s="108">
        <v>3</v>
      </c>
      <c r="D11" s="109">
        <v>4</v>
      </c>
      <c r="E11" s="110">
        <v>5</v>
      </c>
      <c r="F11" s="111">
        <v>6</v>
      </c>
      <c r="G11" s="112">
        <v>7</v>
      </c>
      <c r="H11" s="113">
        <v>8</v>
      </c>
      <c r="I11" s="111">
        <v>9</v>
      </c>
      <c r="J11" s="112">
        <v>10</v>
      </c>
      <c r="K11" s="113">
        <v>11</v>
      </c>
      <c r="L11" s="111">
        <v>12</v>
      </c>
      <c r="M11" s="112">
        <v>13</v>
      </c>
      <c r="N11" s="113">
        <v>14</v>
      </c>
    </row>
    <row r="12" spans="1:14" s="121" customFormat="1" ht="59.25" customHeight="1" thickBot="1">
      <c r="A12" s="115">
        <v>2000</v>
      </c>
      <c r="B12" s="116" t="s">
        <v>169</v>
      </c>
      <c r="C12" s="117" t="s">
        <v>20</v>
      </c>
      <c r="D12" s="118" t="s">
        <v>20</v>
      </c>
      <c r="E12" s="119" t="s">
        <v>170</v>
      </c>
      <c r="F12" s="120">
        <f t="shared" ref="F12:N12" si="0">SUM(F13,F48,F65,F91,F144,F164,F184,F213,F243,F274,F306)</f>
        <v>3245610.8</v>
      </c>
      <c r="G12" s="120">
        <f t="shared" si="0"/>
        <v>3131245.1999999997</v>
      </c>
      <c r="H12" s="120">
        <f t="shared" si="0"/>
        <v>325083</v>
      </c>
      <c r="I12" s="120">
        <f t="shared" si="0"/>
        <v>3245610.8</v>
      </c>
      <c r="J12" s="120">
        <f t="shared" si="0"/>
        <v>3131245.1999999997</v>
      </c>
      <c r="K12" s="120">
        <f t="shared" si="0"/>
        <v>325083</v>
      </c>
      <c r="L12" s="120">
        <f t="shared" si="0"/>
        <v>377966.72499999998</v>
      </c>
      <c r="M12" s="120">
        <f t="shared" si="0"/>
        <v>454924.17100000003</v>
      </c>
      <c r="N12" s="120">
        <f t="shared" si="0"/>
        <v>-28071.045999999998</v>
      </c>
    </row>
    <row r="13" spans="1:14" s="128" customFormat="1" ht="48.75" customHeight="1">
      <c r="A13" s="122">
        <v>2100</v>
      </c>
      <c r="B13" s="123" t="s">
        <v>171</v>
      </c>
      <c r="C13" s="124" t="s">
        <v>172</v>
      </c>
      <c r="D13" s="125" t="s">
        <v>172</v>
      </c>
      <c r="E13" s="126" t="s">
        <v>173</v>
      </c>
      <c r="F13" s="127">
        <f t="shared" ref="F13:N13" si="1">SUM(F15,F20,F24,F29,F32,F35,F38,F41)</f>
        <v>1186894.5</v>
      </c>
      <c r="G13" s="127">
        <f t="shared" si="1"/>
        <v>881894.5</v>
      </c>
      <c r="H13" s="127">
        <f t="shared" si="1"/>
        <v>305000</v>
      </c>
      <c r="I13" s="127">
        <f t="shared" si="1"/>
        <v>1186894.5</v>
      </c>
      <c r="J13" s="127">
        <f t="shared" si="1"/>
        <v>881894.5</v>
      </c>
      <c r="K13" s="127">
        <f t="shared" si="1"/>
        <v>305000</v>
      </c>
      <c r="L13" s="127">
        <f t="shared" si="1"/>
        <v>153552.2303</v>
      </c>
      <c r="M13" s="127">
        <f t="shared" si="1"/>
        <v>139200.36199999999</v>
      </c>
      <c r="N13" s="127">
        <f t="shared" si="1"/>
        <v>14351.8683</v>
      </c>
    </row>
    <row r="14" spans="1:14" s="97" customFormat="1" ht="15">
      <c r="A14" s="122"/>
      <c r="B14" s="123"/>
      <c r="C14" s="124"/>
      <c r="D14" s="125"/>
      <c r="E14" s="129" t="s">
        <v>11</v>
      </c>
      <c r="F14" s="127"/>
      <c r="G14" s="130"/>
      <c r="H14" s="131"/>
      <c r="I14" s="127"/>
      <c r="J14" s="130"/>
      <c r="K14" s="131"/>
      <c r="L14" s="127"/>
      <c r="M14" s="130"/>
      <c r="N14" s="131"/>
    </row>
    <row r="15" spans="1:14" s="136" customFormat="1" ht="46.5" customHeight="1">
      <c r="A15" s="132">
        <v>2110</v>
      </c>
      <c r="B15" s="123" t="s">
        <v>171</v>
      </c>
      <c r="C15" s="133" t="s">
        <v>174</v>
      </c>
      <c r="D15" s="134" t="s">
        <v>172</v>
      </c>
      <c r="E15" s="129" t="s">
        <v>175</v>
      </c>
      <c r="F15" s="135">
        <f>SUM(F17:F19)</f>
        <v>1130898.8999999999</v>
      </c>
      <c r="G15" s="135">
        <f t="shared" ref="G15:N15" si="2">SUM(G17:G19)</f>
        <v>860898.9</v>
      </c>
      <c r="H15" s="135">
        <f t="shared" si="2"/>
        <v>270000</v>
      </c>
      <c r="I15" s="135">
        <f t="shared" si="2"/>
        <v>1130898.8999999999</v>
      </c>
      <c r="J15" s="135">
        <f t="shared" si="2"/>
        <v>860898.9</v>
      </c>
      <c r="K15" s="135">
        <f t="shared" si="2"/>
        <v>270000</v>
      </c>
      <c r="L15" s="135">
        <f t="shared" si="2"/>
        <v>150073.6753</v>
      </c>
      <c r="M15" s="135">
        <f t="shared" si="2"/>
        <v>136001.807</v>
      </c>
      <c r="N15" s="135">
        <f t="shared" si="2"/>
        <v>14071.8683</v>
      </c>
    </row>
    <row r="16" spans="1:14" s="136" customFormat="1" ht="15">
      <c r="A16" s="132"/>
      <c r="B16" s="123"/>
      <c r="C16" s="133"/>
      <c r="D16" s="134"/>
      <c r="E16" s="129" t="s">
        <v>176</v>
      </c>
      <c r="F16" s="135"/>
      <c r="G16" s="137"/>
      <c r="H16" s="138"/>
      <c r="I16" s="135"/>
      <c r="J16" s="137"/>
      <c r="K16" s="138"/>
      <c r="L16" s="135"/>
      <c r="M16" s="137"/>
      <c r="N16" s="138"/>
    </row>
    <row r="17" spans="1:14" s="97" customFormat="1" ht="38.25" customHeight="1" thickBot="1">
      <c r="A17" s="132">
        <v>2111</v>
      </c>
      <c r="B17" s="123" t="s">
        <v>171</v>
      </c>
      <c r="C17" s="133" t="s">
        <v>174</v>
      </c>
      <c r="D17" s="134" t="s">
        <v>174</v>
      </c>
      <c r="E17" s="129" t="s">
        <v>177</v>
      </c>
      <c r="F17" s="139">
        <f>SUM(G17:H17)</f>
        <v>1130898.8999999999</v>
      </c>
      <c r="G17" s="140">
        <v>860898.9</v>
      </c>
      <c r="H17" s="141">
        <v>270000</v>
      </c>
      <c r="I17" s="139">
        <f>SUM(J17:K17)</f>
        <v>1130898.8999999999</v>
      </c>
      <c r="J17" s="140">
        <v>860898.9</v>
      </c>
      <c r="K17" s="141">
        <v>270000</v>
      </c>
      <c r="L17" s="139">
        <f>SUM(M17:N17)</f>
        <v>150073.6753</v>
      </c>
      <c r="M17" s="140">
        <v>136001.807</v>
      </c>
      <c r="N17" s="141">
        <v>14071.8683</v>
      </c>
    </row>
    <row r="18" spans="1:14" s="97" customFormat="1" ht="42.75" customHeight="1" thickBot="1">
      <c r="A18" s="132">
        <v>2112</v>
      </c>
      <c r="B18" s="123" t="s">
        <v>171</v>
      </c>
      <c r="C18" s="133" t="s">
        <v>174</v>
      </c>
      <c r="D18" s="134" t="s">
        <v>178</v>
      </c>
      <c r="E18" s="129" t="s">
        <v>179</v>
      </c>
      <c r="F18" s="139">
        <f>SUM(G18:H18)</f>
        <v>0</v>
      </c>
      <c r="G18" s="140">
        <v>0</v>
      </c>
      <c r="H18" s="141">
        <v>0</v>
      </c>
      <c r="I18" s="139">
        <f>SUM(J18:K18)</f>
        <v>0</v>
      </c>
      <c r="J18" s="140">
        <v>0</v>
      </c>
      <c r="K18" s="141">
        <v>0</v>
      </c>
      <c r="L18" s="139">
        <f>SUM(M18:N18)</f>
        <v>0</v>
      </c>
      <c r="M18" s="140">
        <v>0</v>
      </c>
      <c r="N18" s="141">
        <v>0</v>
      </c>
    </row>
    <row r="19" spans="1:14" s="97" customFormat="1" ht="33" customHeight="1" thickBot="1">
      <c r="A19" s="132">
        <v>2113</v>
      </c>
      <c r="B19" s="123" t="s">
        <v>171</v>
      </c>
      <c r="C19" s="133" t="s">
        <v>174</v>
      </c>
      <c r="D19" s="134" t="s">
        <v>180</v>
      </c>
      <c r="E19" s="129" t="s">
        <v>181</v>
      </c>
      <c r="F19" s="139">
        <f>SUM(G19:H19)</f>
        <v>0</v>
      </c>
      <c r="G19" s="140">
        <v>0</v>
      </c>
      <c r="H19" s="141">
        <v>0</v>
      </c>
      <c r="I19" s="139">
        <f>SUM(J19:K19)</f>
        <v>0</v>
      </c>
      <c r="J19" s="140">
        <v>0</v>
      </c>
      <c r="K19" s="141">
        <v>0</v>
      </c>
      <c r="L19" s="139">
        <f>SUM(M19:N19)</f>
        <v>0</v>
      </c>
      <c r="M19" s="140">
        <v>0</v>
      </c>
      <c r="N19" s="141">
        <v>0</v>
      </c>
    </row>
    <row r="20" spans="1:14" s="97" customFormat="1" ht="28.5" customHeight="1">
      <c r="A20" s="132">
        <v>2120</v>
      </c>
      <c r="B20" s="123" t="s">
        <v>171</v>
      </c>
      <c r="C20" s="133" t="s">
        <v>178</v>
      </c>
      <c r="D20" s="134" t="s">
        <v>172</v>
      </c>
      <c r="E20" s="129" t="s">
        <v>182</v>
      </c>
      <c r="F20" s="135">
        <f>SUM(F22:F23)</f>
        <v>0</v>
      </c>
      <c r="G20" s="135">
        <f t="shared" ref="G20:N20" si="3">SUM(G22:G23)</f>
        <v>0</v>
      </c>
      <c r="H20" s="135">
        <f t="shared" si="3"/>
        <v>0</v>
      </c>
      <c r="I20" s="135">
        <f t="shared" si="3"/>
        <v>0</v>
      </c>
      <c r="J20" s="135">
        <f t="shared" si="3"/>
        <v>0</v>
      </c>
      <c r="K20" s="135">
        <f t="shared" si="3"/>
        <v>0</v>
      </c>
      <c r="L20" s="135">
        <f t="shared" si="3"/>
        <v>0</v>
      </c>
      <c r="M20" s="135">
        <f t="shared" si="3"/>
        <v>0</v>
      </c>
      <c r="N20" s="135">
        <f t="shared" si="3"/>
        <v>0</v>
      </c>
    </row>
    <row r="21" spans="1:14" s="136" customFormat="1" ht="15">
      <c r="A21" s="132"/>
      <c r="B21" s="123"/>
      <c r="C21" s="133"/>
      <c r="D21" s="134"/>
      <c r="E21" s="129" t="s">
        <v>176</v>
      </c>
      <c r="F21" s="135"/>
      <c r="G21" s="137"/>
      <c r="H21" s="138"/>
      <c r="I21" s="135"/>
      <c r="J21" s="137"/>
      <c r="K21" s="138"/>
      <c r="L21" s="135"/>
      <c r="M21" s="137"/>
      <c r="N21" s="138"/>
    </row>
    <row r="22" spans="1:14" s="97" customFormat="1" ht="27.75" customHeight="1" thickBot="1">
      <c r="A22" s="132">
        <v>2121</v>
      </c>
      <c r="B22" s="123" t="s">
        <v>171</v>
      </c>
      <c r="C22" s="133" t="s">
        <v>178</v>
      </c>
      <c r="D22" s="134" t="s">
        <v>174</v>
      </c>
      <c r="E22" s="129" t="s">
        <v>183</v>
      </c>
      <c r="F22" s="139">
        <f>SUM(G22:H22)</f>
        <v>0</v>
      </c>
      <c r="G22" s="140">
        <v>0</v>
      </c>
      <c r="H22" s="141">
        <v>0</v>
      </c>
      <c r="I22" s="139">
        <f>SUM(J22:K22)</f>
        <v>0</v>
      </c>
      <c r="J22" s="140">
        <v>0</v>
      </c>
      <c r="K22" s="141">
        <v>0</v>
      </c>
      <c r="L22" s="139">
        <f>SUM(M22:N22)</f>
        <v>0</v>
      </c>
      <c r="M22" s="140">
        <v>0</v>
      </c>
      <c r="N22" s="141">
        <v>0</v>
      </c>
    </row>
    <row r="23" spans="1:14" s="97" customFormat="1" ht="34.5" customHeight="1" thickBot="1">
      <c r="A23" s="132">
        <v>2122</v>
      </c>
      <c r="B23" s="123" t="s">
        <v>171</v>
      </c>
      <c r="C23" s="133" t="s">
        <v>178</v>
      </c>
      <c r="D23" s="134" t="s">
        <v>178</v>
      </c>
      <c r="E23" s="129" t="s">
        <v>184</v>
      </c>
      <c r="F23" s="139">
        <f>SUM(G23:H23)</f>
        <v>0</v>
      </c>
      <c r="G23" s="140">
        <v>0</v>
      </c>
      <c r="H23" s="141">
        <v>0</v>
      </c>
      <c r="I23" s="139">
        <f>SUM(J23:K23)</f>
        <v>0</v>
      </c>
      <c r="J23" s="140">
        <v>0</v>
      </c>
      <c r="K23" s="141">
        <v>0</v>
      </c>
      <c r="L23" s="139">
        <f>SUM(M23:N23)</f>
        <v>0</v>
      </c>
      <c r="M23" s="140">
        <v>0</v>
      </c>
      <c r="N23" s="141">
        <v>0</v>
      </c>
    </row>
    <row r="24" spans="1:14" s="97" customFormat="1" ht="42" customHeight="1">
      <c r="A24" s="132">
        <v>2130</v>
      </c>
      <c r="B24" s="123" t="s">
        <v>171</v>
      </c>
      <c r="C24" s="133" t="s">
        <v>180</v>
      </c>
      <c r="D24" s="134" t="s">
        <v>172</v>
      </c>
      <c r="E24" s="129" t="s">
        <v>185</v>
      </c>
      <c r="F24" s="135">
        <f>SUM(F26:F28)</f>
        <v>5549.1</v>
      </c>
      <c r="G24" s="135">
        <f t="shared" ref="G24:N24" si="4">SUM(G26:G28)</f>
        <v>5549.1</v>
      </c>
      <c r="H24" s="135">
        <f t="shared" si="4"/>
        <v>0</v>
      </c>
      <c r="I24" s="135">
        <f t="shared" si="4"/>
        <v>5549.1</v>
      </c>
      <c r="J24" s="135">
        <f t="shared" si="4"/>
        <v>5549.1</v>
      </c>
      <c r="K24" s="135">
        <f t="shared" si="4"/>
        <v>0</v>
      </c>
      <c r="L24" s="135">
        <f t="shared" si="4"/>
        <v>0</v>
      </c>
      <c r="M24" s="135">
        <f t="shared" si="4"/>
        <v>0</v>
      </c>
      <c r="N24" s="135">
        <f t="shared" si="4"/>
        <v>0</v>
      </c>
    </row>
    <row r="25" spans="1:14" s="136" customFormat="1" ht="15">
      <c r="A25" s="132"/>
      <c r="B25" s="123"/>
      <c r="C25" s="133"/>
      <c r="D25" s="134"/>
      <c r="E25" s="129" t="s">
        <v>176</v>
      </c>
      <c r="F25" s="135"/>
      <c r="G25" s="137"/>
      <c r="H25" s="138"/>
      <c r="I25" s="135"/>
      <c r="J25" s="137"/>
      <c r="K25" s="138"/>
      <c r="L25" s="135"/>
      <c r="M25" s="137"/>
      <c r="N25" s="138"/>
    </row>
    <row r="26" spans="1:14" s="97" customFormat="1" ht="36.75" customHeight="1" thickBot="1">
      <c r="A26" s="132">
        <v>2131</v>
      </c>
      <c r="B26" s="123" t="s">
        <v>171</v>
      </c>
      <c r="C26" s="133" t="s">
        <v>180</v>
      </c>
      <c r="D26" s="134" t="s">
        <v>174</v>
      </c>
      <c r="E26" s="129" t="s">
        <v>186</v>
      </c>
      <c r="F26" s="139">
        <f>SUM(G26:H26)</f>
        <v>0</v>
      </c>
      <c r="G26" s="140">
        <v>0</v>
      </c>
      <c r="H26" s="141">
        <v>0</v>
      </c>
      <c r="I26" s="139">
        <f>SUM(J26:K26)</f>
        <v>0</v>
      </c>
      <c r="J26" s="140">
        <v>0</v>
      </c>
      <c r="K26" s="141">
        <v>0</v>
      </c>
      <c r="L26" s="139">
        <f>SUM(M26:N26)</f>
        <v>0</v>
      </c>
      <c r="M26" s="140">
        <v>0</v>
      </c>
      <c r="N26" s="141">
        <v>0</v>
      </c>
    </row>
    <row r="27" spans="1:14" s="97" customFormat="1" ht="35.25" customHeight="1" thickBot="1">
      <c r="A27" s="132">
        <v>2132</v>
      </c>
      <c r="B27" s="123" t="s">
        <v>171</v>
      </c>
      <c r="C27" s="133">
        <v>3</v>
      </c>
      <c r="D27" s="134">
        <v>2</v>
      </c>
      <c r="E27" s="129" t="s">
        <v>187</v>
      </c>
      <c r="F27" s="139">
        <f>SUM(G27:H27)</f>
        <v>0</v>
      </c>
      <c r="G27" s="140">
        <v>0</v>
      </c>
      <c r="H27" s="141">
        <v>0</v>
      </c>
      <c r="I27" s="139">
        <f>SUM(J27:K27)</f>
        <v>0</v>
      </c>
      <c r="J27" s="140">
        <v>0</v>
      </c>
      <c r="K27" s="141">
        <v>0</v>
      </c>
      <c r="L27" s="139">
        <f>SUM(M27:N27)</f>
        <v>0</v>
      </c>
      <c r="M27" s="140">
        <v>0</v>
      </c>
      <c r="N27" s="141">
        <v>0</v>
      </c>
    </row>
    <row r="28" spans="1:14" s="97" customFormat="1" ht="36" customHeight="1" thickBot="1">
      <c r="A28" s="132">
        <v>2133</v>
      </c>
      <c r="B28" s="123" t="s">
        <v>171</v>
      </c>
      <c r="C28" s="133">
        <v>3</v>
      </c>
      <c r="D28" s="134">
        <v>3</v>
      </c>
      <c r="E28" s="129" t="s">
        <v>188</v>
      </c>
      <c r="F28" s="139">
        <f>SUM(G28:H28)</f>
        <v>5549.1</v>
      </c>
      <c r="G28" s="140">
        <v>5549.1</v>
      </c>
      <c r="H28" s="141">
        <v>0</v>
      </c>
      <c r="I28" s="139">
        <f>SUM(J28:K28)</f>
        <v>5549.1</v>
      </c>
      <c r="J28" s="140">
        <v>5549.1</v>
      </c>
      <c r="K28" s="141">
        <v>0</v>
      </c>
      <c r="L28" s="139">
        <f>SUM(M28:N28)</f>
        <v>0</v>
      </c>
      <c r="M28" s="140">
        <v>0</v>
      </c>
      <c r="N28" s="141">
        <v>0</v>
      </c>
    </row>
    <row r="29" spans="1:14" s="97" customFormat="1" ht="31.5" customHeight="1">
      <c r="A29" s="132">
        <v>2140</v>
      </c>
      <c r="B29" s="123" t="s">
        <v>171</v>
      </c>
      <c r="C29" s="133">
        <v>4</v>
      </c>
      <c r="D29" s="134">
        <v>0</v>
      </c>
      <c r="E29" s="129" t="s">
        <v>189</v>
      </c>
      <c r="F29" s="135">
        <f>SUM(F31)</f>
        <v>0</v>
      </c>
      <c r="G29" s="135">
        <f t="shared" ref="G29:N29" si="5">SUM(G31)</f>
        <v>0</v>
      </c>
      <c r="H29" s="135">
        <f t="shared" si="5"/>
        <v>0</v>
      </c>
      <c r="I29" s="135">
        <f t="shared" si="5"/>
        <v>0</v>
      </c>
      <c r="J29" s="135">
        <f t="shared" si="5"/>
        <v>0</v>
      </c>
      <c r="K29" s="135">
        <f t="shared" si="5"/>
        <v>0</v>
      </c>
      <c r="L29" s="135">
        <f t="shared" si="5"/>
        <v>0</v>
      </c>
      <c r="M29" s="135">
        <f t="shared" si="5"/>
        <v>0</v>
      </c>
      <c r="N29" s="135">
        <f t="shared" si="5"/>
        <v>0</v>
      </c>
    </row>
    <row r="30" spans="1:14" s="136" customFormat="1" ht="15">
      <c r="A30" s="132"/>
      <c r="B30" s="123"/>
      <c r="C30" s="133"/>
      <c r="D30" s="134"/>
      <c r="E30" s="129" t="s">
        <v>176</v>
      </c>
      <c r="F30" s="142"/>
      <c r="G30" s="142"/>
      <c r="H30" s="142"/>
      <c r="I30" s="142"/>
      <c r="J30" s="142"/>
      <c r="K30" s="142"/>
      <c r="L30" s="142"/>
      <c r="M30" s="142"/>
      <c r="N30" s="142"/>
    </row>
    <row r="31" spans="1:14" s="97" customFormat="1" ht="31.5" customHeight="1" thickBot="1">
      <c r="A31" s="132">
        <v>2141</v>
      </c>
      <c r="B31" s="123" t="s">
        <v>171</v>
      </c>
      <c r="C31" s="133">
        <v>4</v>
      </c>
      <c r="D31" s="134">
        <v>1</v>
      </c>
      <c r="E31" s="129" t="s">
        <v>190</v>
      </c>
      <c r="F31" s="139">
        <f>SUM(G31:H31)</f>
        <v>0</v>
      </c>
      <c r="G31" s="140">
        <v>0</v>
      </c>
      <c r="H31" s="141">
        <v>0</v>
      </c>
      <c r="I31" s="139">
        <f>SUM(J31:K31)</f>
        <v>0</v>
      </c>
      <c r="J31" s="140">
        <v>0</v>
      </c>
      <c r="K31" s="141">
        <v>0</v>
      </c>
      <c r="L31" s="139">
        <f>SUM(M31:N31)</f>
        <v>0</v>
      </c>
      <c r="M31" s="140">
        <v>0</v>
      </c>
      <c r="N31" s="141">
        <v>0</v>
      </c>
    </row>
    <row r="32" spans="1:14" s="97" customFormat="1" ht="41.25" customHeight="1">
      <c r="A32" s="132">
        <v>2150</v>
      </c>
      <c r="B32" s="123" t="s">
        <v>171</v>
      </c>
      <c r="C32" s="133">
        <v>5</v>
      </c>
      <c r="D32" s="134">
        <v>0</v>
      </c>
      <c r="E32" s="129" t="s">
        <v>191</v>
      </c>
      <c r="F32" s="135">
        <f>SUM(F34)</f>
        <v>38000</v>
      </c>
      <c r="G32" s="135">
        <f t="shared" ref="G32:N32" si="6">SUM(G34)</f>
        <v>3000</v>
      </c>
      <c r="H32" s="135">
        <f t="shared" si="6"/>
        <v>35000</v>
      </c>
      <c r="I32" s="135">
        <f t="shared" si="6"/>
        <v>38000</v>
      </c>
      <c r="J32" s="135">
        <f t="shared" si="6"/>
        <v>3000</v>
      </c>
      <c r="K32" s="135">
        <f t="shared" si="6"/>
        <v>35000</v>
      </c>
      <c r="L32" s="135">
        <f t="shared" si="6"/>
        <v>1030</v>
      </c>
      <c r="M32" s="135">
        <f t="shared" si="6"/>
        <v>750</v>
      </c>
      <c r="N32" s="135">
        <f t="shared" si="6"/>
        <v>280</v>
      </c>
    </row>
    <row r="33" spans="1:14" s="136" customFormat="1" ht="15">
      <c r="A33" s="132"/>
      <c r="B33" s="123"/>
      <c r="C33" s="133"/>
      <c r="D33" s="134"/>
      <c r="E33" s="129" t="s">
        <v>176</v>
      </c>
      <c r="F33" s="142"/>
      <c r="G33" s="142"/>
      <c r="H33" s="142"/>
      <c r="I33" s="142"/>
      <c r="J33" s="142"/>
      <c r="K33" s="142"/>
      <c r="L33" s="142"/>
      <c r="M33" s="142"/>
      <c r="N33" s="142"/>
    </row>
    <row r="34" spans="1:14" s="97" customFormat="1" ht="36" customHeight="1" thickBot="1">
      <c r="A34" s="132">
        <v>2151</v>
      </c>
      <c r="B34" s="123" t="s">
        <v>171</v>
      </c>
      <c r="C34" s="133">
        <v>5</v>
      </c>
      <c r="D34" s="134">
        <v>1</v>
      </c>
      <c r="E34" s="129" t="s">
        <v>192</v>
      </c>
      <c r="F34" s="139">
        <f>SUM(G34:H34)</f>
        <v>38000</v>
      </c>
      <c r="G34" s="140">
        <v>3000</v>
      </c>
      <c r="H34" s="141">
        <v>35000</v>
      </c>
      <c r="I34" s="139">
        <f>SUM(J34:K34)</f>
        <v>38000</v>
      </c>
      <c r="J34" s="140">
        <v>3000</v>
      </c>
      <c r="K34" s="141">
        <v>35000</v>
      </c>
      <c r="L34" s="139">
        <f>SUM(M34:N34)</f>
        <v>1030</v>
      </c>
      <c r="M34" s="140">
        <v>750</v>
      </c>
      <c r="N34" s="141">
        <v>280</v>
      </c>
    </row>
    <row r="35" spans="1:14" s="97" customFormat="1" ht="39.75" customHeight="1">
      <c r="A35" s="132">
        <v>2160</v>
      </c>
      <c r="B35" s="123" t="s">
        <v>171</v>
      </c>
      <c r="C35" s="133">
        <v>6</v>
      </c>
      <c r="D35" s="134">
        <v>0</v>
      </c>
      <c r="E35" s="129" t="s">
        <v>193</v>
      </c>
      <c r="F35" s="135">
        <f>SUM(F37)</f>
        <v>12446.5</v>
      </c>
      <c r="G35" s="135">
        <f t="shared" ref="G35:N35" si="7">SUM(G37)</f>
        <v>12446.5</v>
      </c>
      <c r="H35" s="135">
        <f t="shared" si="7"/>
        <v>0</v>
      </c>
      <c r="I35" s="135">
        <f t="shared" si="7"/>
        <v>12446.5</v>
      </c>
      <c r="J35" s="135">
        <f t="shared" si="7"/>
        <v>12446.5</v>
      </c>
      <c r="K35" s="135">
        <f t="shared" si="7"/>
        <v>0</v>
      </c>
      <c r="L35" s="135">
        <f t="shared" si="7"/>
        <v>2448.5549999999998</v>
      </c>
      <c r="M35" s="135">
        <f t="shared" si="7"/>
        <v>2448.5549999999998</v>
      </c>
      <c r="N35" s="135">
        <f t="shared" si="7"/>
        <v>0</v>
      </c>
    </row>
    <row r="36" spans="1:14" s="136" customFormat="1" ht="15">
      <c r="A36" s="132"/>
      <c r="B36" s="123"/>
      <c r="C36" s="133"/>
      <c r="D36" s="134"/>
      <c r="E36" s="129" t="s">
        <v>176</v>
      </c>
      <c r="F36" s="142"/>
      <c r="G36" s="142"/>
      <c r="H36" s="142"/>
      <c r="I36" s="142"/>
      <c r="J36" s="142"/>
      <c r="K36" s="142"/>
      <c r="L36" s="142"/>
      <c r="M36" s="142"/>
      <c r="N36" s="142"/>
    </row>
    <row r="37" spans="1:14" s="97" customFormat="1" ht="37.5" customHeight="1" thickBot="1">
      <c r="A37" s="132">
        <v>2161</v>
      </c>
      <c r="B37" s="123" t="s">
        <v>171</v>
      </c>
      <c r="C37" s="133">
        <v>6</v>
      </c>
      <c r="D37" s="134">
        <v>1</v>
      </c>
      <c r="E37" s="129" t="s">
        <v>194</v>
      </c>
      <c r="F37" s="139">
        <f>SUM(G37:H37)</f>
        <v>12446.5</v>
      </c>
      <c r="G37" s="140">
        <v>12446.5</v>
      </c>
      <c r="H37" s="141">
        <v>0</v>
      </c>
      <c r="I37" s="139">
        <f>SUM(J37:K37)</f>
        <v>12446.5</v>
      </c>
      <c r="J37" s="140">
        <v>12446.5</v>
      </c>
      <c r="K37" s="141">
        <v>0</v>
      </c>
      <c r="L37" s="139">
        <f>SUM(M37:N37)</f>
        <v>2448.5549999999998</v>
      </c>
      <c r="M37" s="140">
        <v>2448.5549999999998</v>
      </c>
      <c r="N37" s="141">
        <v>0</v>
      </c>
    </row>
    <row r="38" spans="1:14" s="97" customFormat="1" ht="39.75" customHeight="1">
      <c r="A38" s="132">
        <v>2170</v>
      </c>
      <c r="B38" s="123" t="s">
        <v>171</v>
      </c>
      <c r="C38" s="133">
        <v>7</v>
      </c>
      <c r="D38" s="134">
        <v>0</v>
      </c>
      <c r="E38" s="129" t="s">
        <v>195</v>
      </c>
      <c r="F38" s="135">
        <f>SUM(F40)</f>
        <v>0</v>
      </c>
      <c r="G38" s="135">
        <f t="shared" ref="G38:N38" si="8">SUM(G40)</f>
        <v>0</v>
      </c>
      <c r="H38" s="135">
        <f t="shared" si="8"/>
        <v>0</v>
      </c>
      <c r="I38" s="135">
        <f t="shared" si="8"/>
        <v>0</v>
      </c>
      <c r="J38" s="135">
        <f t="shared" si="8"/>
        <v>0</v>
      </c>
      <c r="K38" s="135">
        <f t="shared" si="8"/>
        <v>0</v>
      </c>
      <c r="L38" s="135">
        <f t="shared" si="8"/>
        <v>0</v>
      </c>
      <c r="M38" s="135">
        <f t="shared" si="8"/>
        <v>0</v>
      </c>
      <c r="N38" s="135">
        <f t="shared" si="8"/>
        <v>0</v>
      </c>
    </row>
    <row r="39" spans="1:14" s="136" customFormat="1" ht="15">
      <c r="A39" s="132"/>
      <c r="B39" s="123"/>
      <c r="C39" s="133"/>
      <c r="D39" s="134"/>
      <c r="E39" s="129" t="s">
        <v>176</v>
      </c>
      <c r="F39" s="142"/>
      <c r="G39" s="142"/>
      <c r="H39" s="142"/>
      <c r="I39" s="142"/>
      <c r="J39" s="142"/>
      <c r="K39" s="142"/>
      <c r="L39" s="142"/>
      <c r="M39" s="142"/>
      <c r="N39" s="142"/>
    </row>
    <row r="40" spans="1:14" s="97" customFormat="1" ht="27.75" customHeight="1" thickBot="1">
      <c r="A40" s="132">
        <v>2171</v>
      </c>
      <c r="B40" s="123" t="s">
        <v>171</v>
      </c>
      <c r="C40" s="133">
        <v>7</v>
      </c>
      <c r="D40" s="134">
        <v>1</v>
      </c>
      <c r="E40" s="129" t="s">
        <v>195</v>
      </c>
      <c r="F40" s="139">
        <f>SUM(G40:H40)</f>
        <v>0</v>
      </c>
      <c r="G40" s="140">
        <v>0</v>
      </c>
      <c r="H40" s="141">
        <v>0</v>
      </c>
      <c r="I40" s="139">
        <f>SUM(J40:K40)</f>
        <v>0</v>
      </c>
      <c r="J40" s="140">
        <v>0</v>
      </c>
      <c r="K40" s="141">
        <v>0</v>
      </c>
      <c r="L40" s="139">
        <f>SUM(M40:N40)</f>
        <v>0</v>
      </c>
      <c r="M40" s="140">
        <v>0</v>
      </c>
      <c r="N40" s="141">
        <v>0</v>
      </c>
    </row>
    <row r="41" spans="1:14" s="97" customFormat="1" ht="31.5" customHeight="1">
      <c r="A41" s="132">
        <v>2180</v>
      </c>
      <c r="B41" s="123" t="s">
        <v>171</v>
      </c>
      <c r="C41" s="133">
        <v>8</v>
      </c>
      <c r="D41" s="134">
        <v>0</v>
      </c>
      <c r="E41" s="129" t="s">
        <v>196</v>
      </c>
      <c r="F41" s="135">
        <f>SUM(F43)</f>
        <v>0</v>
      </c>
      <c r="G41" s="135">
        <f t="shared" ref="G41:N41" si="9">SUM(G43)</f>
        <v>0</v>
      </c>
      <c r="H41" s="135">
        <f t="shared" si="9"/>
        <v>0</v>
      </c>
      <c r="I41" s="135">
        <f t="shared" si="9"/>
        <v>0</v>
      </c>
      <c r="J41" s="135">
        <f t="shared" si="9"/>
        <v>0</v>
      </c>
      <c r="K41" s="135">
        <f t="shared" si="9"/>
        <v>0</v>
      </c>
      <c r="L41" s="135">
        <f t="shared" si="9"/>
        <v>0</v>
      </c>
      <c r="M41" s="135">
        <f t="shared" si="9"/>
        <v>0</v>
      </c>
      <c r="N41" s="135">
        <f t="shared" si="9"/>
        <v>0</v>
      </c>
    </row>
    <row r="42" spans="1:14" s="136" customFormat="1" ht="15">
      <c r="A42" s="132"/>
      <c r="B42" s="123"/>
      <c r="C42" s="133"/>
      <c r="D42" s="134"/>
      <c r="E42" s="129" t="s">
        <v>176</v>
      </c>
      <c r="F42" s="135"/>
      <c r="G42" s="137"/>
      <c r="H42" s="138"/>
      <c r="I42" s="135"/>
      <c r="J42" s="137"/>
      <c r="K42" s="138"/>
      <c r="L42" s="135"/>
      <c r="M42" s="137"/>
      <c r="N42" s="138"/>
    </row>
    <row r="43" spans="1:14" s="97" customFormat="1" ht="39" customHeight="1">
      <c r="A43" s="132">
        <v>2181</v>
      </c>
      <c r="B43" s="123" t="s">
        <v>171</v>
      </c>
      <c r="C43" s="133">
        <v>8</v>
      </c>
      <c r="D43" s="134">
        <v>1</v>
      </c>
      <c r="E43" s="129" t="s">
        <v>196</v>
      </c>
      <c r="F43" s="135">
        <f>SUM(F45:F46)</f>
        <v>0</v>
      </c>
      <c r="G43" s="135">
        <f t="shared" ref="G43:N43" si="10">SUM(G45:G46)</f>
        <v>0</v>
      </c>
      <c r="H43" s="135">
        <f t="shared" si="10"/>
        <v>0</v>
      </c>
      <c r="I43" s="135">
        <f t="shared" si="10"/>
        <v>0</v>
      </c>
      <c r="J43" s="135">
        <f t="shared" si="10"/>
        <v>0</v>
      </c>
      <c r="K43" s="135">
        <f t="shared" si="10"/>
        <v>0</v>
      </c>
      <c r="L43" s="135">
        <f t="shared" si="10"/>
        <v>0</v>
      </c>
      <c r="M43" s="135">
        <f t="shared" si="10"/>
        <v>0</v>
      </c>
      <c r="N43" s="135">
        <f t="shared" si="10"/>
        <v>0</v>
      </c>
    </row>
    <row r="44" spans="1:14" s="97" customFormat="1" ht="15">
      <c r="A44" s="132"/>
      <c r="B44" s="123"/>
      <c r="C44" s="133"/>
      <c r="D44" s="134"/>
      <c r="E44" s="143" t="s">
        <v>176</v>
      </c>
      <c r="F44" s="135"/>
      <c r="G44" s="137"/>
      <c r="H44" s="138"/>
      <c r="I44" s="135"/>
      <c r="J44" s="137"/>
      <c r="K44" s="138"/>
      <c r="L44" s="135"/>
      <c r="M44" s="137"/>
      <c r="N44" s="138"/>
    </row>
    <row r="45" spans="1:14" s="97" customFormat="1" ht="30" customHeight="1" thickBot="1">
      <c r="A45" s="132">
        <v>2182</v>
      </c>
      <c r="B45" s="123" t="s">
        <v>171</v>
      </c>
      <c r="C45" s="133">
        <v>8</v>
      </c>
      <c r="D45" s="134">
        <v>1</v>
      </c>
      <c r="E45" s="143" t="s">
        <v>197</v>
      </c>
      <c r="F45" s="139">
        <f>SUM(G45:H45)</f>
        <v>0</v>
      </c>
      <c r="G45" s="140">
        <v>0</v>
      </c>
      <c r="H45" s="141">
        <v>0</v>
      </c>
      <c r="I45" s="139">
        <f>SUM(J45:K45)</f>
        <v>0</v>
      </c>
      <c r="J45" s="140"/>
      <c r="K45" s="141"/>
      <c r="L45" s="139">
        <f>SUM(M45:N45)</f>
        <v>0</v>
      </c>
      <c r="M45" s="140"/>
      <c r="N45" s="141"/>
    </row>
    <row r="46" spans="1:14" s="97" customFormat="1" ht="36" customHeight="1" thickBot="1">
      <c r="A46" s="132">
        <v>2183</v>
      </c>
      <c r="B46" s="123" t="s">
        <v>171</v>
      </c>
      <c r="C46" s="133">
        <v>8</v>
      </c>
      <c r="D46" s="134">
        <v>1</v>
      </c>
      <c r="E46" s="143" t="s">
        <v>198</v>
      </c>
      <c r="F46" s="139">
        <f>SUM(G46:H46)</f>
        <v>0</v>
      </c>
      <c r="G46" s="140">
        <v>0</v>
      </c>
      <c r="H46" s="141">
        <v>0</v>
      </c>
      <c r="I46" s="139">
        <f>SUM(J46:K46)</f>
        <v>0</v>
      </c>
      <c r="J46" s="140">
        <v>0</v>
      </c>
      <c r="K46" s="141">
        <v>0</v>
      </c>
      <c r="L46" s="139">
        <f>SUM(M46:N46)</f>
        <v>0</v>
      </c>
      <c r="M46" s="140">
        <v>0</v>
      </c>
      <c r="N46" s="141">
        <v>0</v>
      </c>
    </row>
    <row r="47" spans="1:14" s="97" customFormat="1" ht="15">
      <c r="A47" s="132">
        <v>2185</v>
      </c>
      <c r="B47" s="123" t="s">
        <v>171</v>
      </c>
      <c r="C47" s="133">
        <v>8</v>
      </c>
      <c r="D47" s="134">
        <v>1</v>
      </c>
      <c r="E47" s="143"/>
      <c r="F47" s="135"/>
      <c r="G47" s="137"/>
      <c r="H47" s="138"/>
      <c r="I47" s="135"/>
      <c r="J47" s="137"/>
      <c r="K47" s="138"/>
      <c r="L47" s="135"/>
      <c r="M47" s="137"/>
      <c r="N47" s="138"/>
    </row>
    <row r="48" spans="1:14" s="128" customFormat="1" ht="33.75" customHeight="1">
      <c r="A48" s="132">
        <v>2200</v>
      </c>
      <c r="B48" s="123" t="s">
        <v>199</v>
      </c>
      <c r="C48" s="133">
        <v>0</v>
      </c>
      <c r="D48" s="134">
        <v>0</v>
      </c>
      <c r="E48" s="126" t="s">
        <v>200</v>
      </c>
      <c r="F48" s="135">
        <f>SUM(F50,F53,F56,F59,F62)</f>
        <v>0</v>
      </c>
      <c r="G48" s="135">
        <f t="shared" ref="G48:N48" si="11">SUM(G50,G53,G56,G59,G62)</f>
        <v>0</v>
      </c>
      <c r="H48" s="135">
        <f t="shared" si="11"/>
        <v>0</v>
      </c>
      <c r="I48" s="135">
        <f t="shared" si="11"/>
        <v>0</v>
      </c>
      <c r="J48" s="135">
        <f t="shared" si="11"/>
        <v>0</v>
      </c>
      <c r="K48" s="135">
        <f t="shared" si="11"/>
        <v>0</v>
      </c>
      <c r="L48" s="135">
        <f t="shared" si="11"/>
        <v>0</v>
      </c>
      <c r="M48" s="135">
        <f t="shared" si="11"/>
        <v>0</v>
      </c>
      <c r="N48" s="135">
        <f t="shared" si="11"/>
        <v>0</v>
      </c>
    </row>
    <row r="49" spans="1:14" s="97" customFormat="1" ht="15">
      <c r="A49" s="122"/>
      <c r="B49" s="123"/>
      <c r="C49" s="124"/>
      <c r="D49" s="125"/>
      <c r="E49" s="129" t="s">
        <v>11</v>
      </c>
      <c r="F49" s="127"/>
      <c r="G49" s="130"/>
      <c r="H49" s="131"/>
      <c r="I49" s="127"/>
      <c r="J49" s="130"/>
      <c r="K49" s="131"/>
      <c r="L49" s="127"/>
      <c r="M49" s="130"/>
      <c r="N49" s="131"/>
    </row>
    <row r="50" spans="1:14" s="97" customFormat="1" ht="30" customHeight="1">
      <c r="A50" s="132">
        <v>2210</v>
      </c>
      <c r="B50" s="123" t="s">
        <v>199</v>
      </c>
      <c r="C50" s="133">
        <v>1</v>
      </c>
      <c r="D50" s="134">
        <v>0</v>
      </c>
      <c r="E50" s="129" t="s">
        <v>201</v>
      </c>
      <c r="F50" s="135">
        <f>SUM(F52)</f>
        <v>0</v>
      </c>
      <c r="G50" s="135">
        <f t="shared" ref="G50:N50" si="12">SUM(G52)</f>
        <v>0</v>
      </c>
      <c r="H50" s="135">
        <f t="shared" si="12"/>
        <v>0</v>
      </c>
      <c r="I50" s="135">
        <f t="shared" si="12"/>
        <v>0</v>
      </c>
      <c r="J50" s="135">
        <f t="shared" si="12"/>
        <v>0</v>
      </c>
      <c r="K50" s="135">
        <f t="shared" si="12"/>
        <v>0</v>
      </c>
      <c r="L50" s="135">
        <f t="shared" si="12"/>
        <v>0</v>
      </c>
      <c r="M50" s="135">
        <f t="shared" si="12"/>
        <v>0</v>
      </c>
      <c r="N50" s="135">
        <f t="shared" si="12"/>
        <v>0</v>
      </c>
    </row>
    <row r="51" spans="1:14" s="136" customFormat="1" ht="15">
      <c r="A51" s="132"/>
      <c r="B51" s="123"/>
      <c r="C51" s="133"/>
      <c r="D51" s="134"/>
      <c r="E51" s="129" t="s">
        <v>176</v>
      </c>
      <c r="F51" s="142"/>
      <c r="G51" s="142"/>
      <c r="H51" s="142"/>
      <c r="I51" s="142"/>
      <c r="J51" s="142"/>
      <c r="K51" s="142"/>
      <c r="L51" s="142"/>
      <c r="M51" s="142"/>
      <c r="N51" s="142"/>
    </row>
    <row r="52" spans="1:14" s="97" customFormat="1" ht="24.75" customHeight="1" thickBot="1">
      <c r="A52" s="132">
        <v>2211</v>
      </c>
      <c r="B52" s="123" t="s">
        <v>199</v>
      </c>
      <c r="C52" s="133">
        <v>1</v>
      </c>
      <c r="D52" s="134">
        <v>1</v>
      </c>
      <c r="E52" s="129" t="s">
        <v>202</v>
      </c>
      <c r="F52" s="139">
        <f>SUM(G52:H52)</f>
        <v>0</v>
      </c>
      <c r="G52" s="140">
        <v>0</v>
      </c>
      <c r="H52" s="141">
        <v>0</v>
      </c>
      <c r="I52" s="139">
        <f>SUM(J52:K52)</f>
        <v>0</v>
      </c>
      <c r="J52" s="140">
        <v>0</v>
      </c>
      <c r="K52" s="141">
        <v>0</v>
      </c>
      <c r="L52" s="139">
        <f>SUM(M52:N52)</f>
        <v>0</v>
      </c>
      <c r="M52" s="140">
        <v>0</v>
      </c>
      <c r="N52" s="141">
        <v>0</v>
      </c>
    </row>
    <row r="53" spans="1:14" s="97" customFormat="1" ht="15">
      <c r="A53" s="132">
        <v>2220</v>
      </c>
      <c r="B53" s="123" t="s">
        <v>199</v>
      </c>
      <c r="C53" s="133">
        <v>2</v>
      </c>
      <c r="D53" s="134">
        <v>0</v>
      </c>
      <c r="E53" s="129" t="s">
        <v>203</v>
      </c>
      <c r="F53" s="135">
        <f>SUM(F55)</f>
        <v>0</v>
      </c>
      <c r="G53" s="135">
        <f t="shared" ref="G53:N53" si="13">SUM(G55)</f>
        <v>0</v>
      </c>
      <c r="H53" s="135">
        <f t="shared" si="13"/>
        <v>0</v>
      </c>
      <c r="I53" s="135">
        <f t="shared" si="13"/>
        <v>0</v>
      </c>
      <c r="J53" s="135">
        <f t="shared" si="13"/>
        <v>0</v>
      </c>
      <c r="K53" s="135">
        <f t="shared" si="13"/>
        <v>0</v>
      </c>
      <c r="L53" s="135">
        <f t="shared" si="13"/>
        <v>0</v>
      </c>
      <c r="M53" s="135">
        <f t="shared" si="13"/>
        <v>0</v>
      </c>
      <c r="N53" s="135">
        <f t="shared" si="13"/>
        <v>0</v>
      </c>
    </row>
    <row r="54" spans="1:14" s="136" customFormat="1" ht="15">
      <c r="A54" s="132"/>
      <c r="B54" s="123"/>
      <c r="C54" s="133"/>
      <c r="D54" s="134"/>
      <c r="E54" s="129" t="s">
        <v>176</v>
      </c>
      <c r="F54" s="142"/>
      <c r="G54" s="142"/>
      <c r="H54" s="142"/>
      <c r="I54" s="142"/>
      <c r="J54" s="142"/>
      <c r="K54" s="142"/>
      <c r="L54" s="142"/>
      <c r="M54" s="142"/>
      <c r="N54" s="142"/>
    </row>
    <row r="55" spans="1:14" s="97" customFormat="1" ht="33.75" customHeight="1" thickBot="1">
      <c r="A55" s="132">
        <v>2221</v>
      </c>
      <c r="B55" s="123" t="s">
        <v>199</v>
      </c>
      <c r="C55" s="133">
        <v>2</v>
      </c>
      <c r="D55" s="134">
        <v>1</v>
      </c>
      <c r="E55" s="129" t="s">
        <v>204</v>
      </c>
      <c r="F55" s="139">
        <f>SUM(G55:H55)</f>
        <v>0</v>
      </c>
      <c r="G55" s="140">
        <v>0</v>
      </c>
      <c r="H55" s="141">
        <v>0</v>
      </c>
      <c r="I55" s="139">
        <f>SUM(J55:K55)</f>
        <v>0</v>
      </c>
      <c r="J55" s="140">
        <v>0</v>
      </c>
      <c r="K55" s="141">
        <v>0</v>
      </c>
      <c r="L55" s="139">
        <f>SUM(M55:N55)</f>
        <v>0</v>
      </c>
      <c r="M55" s="140">
        <v>0</v>
      </c>
      <c r="N55" s="141">
        <v>0</v>
      </c>
    </row>
    <row r="56" spans="1:14" s="97" customFormat="1" ht="34.5" customHeight="1">
      <c r="A56" s="132">
        <v>2230</v>
      </c>
      <c r="B56" s="123" t="s">
        <v>199</v>
      </c>
      <c r="C56" s="133">
        <v>3</v>
      </c>
      <c r="D56" s="134">
        <v>0</v>
      </c>
      <c r="E56" s="129" t="s">
        <v>205</v>
      </c>
      <c r="F56" s="135">
        <f>SUM(F58)</f>
        <v>0</v>
      </c>
      <c r="G56" s="135">
        <f t="shared" ref="G56:N56" si="14">SUM(G58)</f>
        <v>0</v>
      </c>
      <c r="H56" s="135">
        <f t="shared" si="14"/>
        <v>0</v>
      </c>
      <c r="I56" s="135">
        <f t="shared" si="14"/>
        <v>0</v>
      </c>
      <c r="J56" s="135">
        <f t="shared" si="14"/>
        <v>0</v>
      </c>
      <c r="K56" s="135">
        <f t="shared" si="14"/>
        <v>0</v>
      </c>
      <c r="L56" s="135">
        <f t="shared" si="14"/>
        <v>0</v>
      </c>
      <c r="M56" s="135">
        <f t="shared" si="14"/>
        <v>0</v>
      </c>
      <c r="N56" s="135">
        <f t="shared" si="14"/>
        <v>0</v>
      </c>
    </row>
    <row r="57" spans="1:14" s="136" customFormat="1" ht="15">
      <c r="A57" s="132"/>
      <c r="B57" s="123"/>
      <c r="C57" s="133"/>
      <c r="D57" s="134"/>
      <c r="E57" s="129" t="s">
        <v>176</v>
      </c>
      <c r="F57" s="142"/>
      <c r="G57" s="142"/>
      <c r="H57" s="142"/>
      <c r="I57" s="142"/>
      <c r="J57" s="142"/>
      <c r="K57" s="142"/>
      <c r="L57" s="142"/>
      <c r="M57" s="142"/>
      <c r="N57" s="142"/>
    </row>
    <row r="58" spans="1:14" s="97" customFormat="1" ht="36.75" customHeight="1" thickBot="1">
      <c r="A58" s="132">
        <v>2231</v>
      </c>
      <c r="B58" s="123" t="s">
        <v>199</v>
      </c>
      <c r="C58" s="133">
        <v>3</v>
      </c>
      <c r="D58" s="134">
        <v>1</v>
      </c>
      <c r="E58" s="129" t="s">
        <v>206</v>
      </c>
      <c r="F58" s="139">
        <f>SUM(G58:H58)</f>
        <v>0</v>
      </c>
      <c r="G58" s="140">
        <v>0</v>
      </c>
      <c r="H58" s="141">
        <v>0</v>
      </c>
      <c r="I58" s="139">
        <f>SUM(J58:K58)</f>
        <v>0</v>
      </c>
      <c r="J58" s="140">
        <v>0</v>
      </c>
      <c r="K58" s="141">
        <v>0</v>
      </c>
      <c r="L58" s="139">
        <f>SUM(M58:N58)</f>
        <v>0</v>
      </c>
      <c r="M58" s="140">
        <v>0</v>
      </c>
      <c r="N58" s="141">
        <v>0</v>
      </c>
    </row>
    <row r="59" spans="1:14" s="97" customFormat="1" ht="36.75" customHeight="1">
      <c r="A59" s="132">
        <v>2240</v>
      </c>
      <c r="B59" s="123" t="s">
        <v>199</v>
      </c>
      <c r="C59" s="133">
        <v>4</v>
      </c>
      <c r="D59" s="134">
        <v>0</v>
      </c>
      <c r="E59" s="129" t="s">
        <v>207</v>
      </c>
      <c r="F59" s="135">
        <f>SUM(F61)</f>
        <v>0</v>
      </c>
      <c r="G59" s="135">
        <f t="shared" ref="G59:N59" si="15">SUM(G61)</f>
        <v>0</v>
      </c>
      <c r="H59" s="135">
        <f t="shared" si="15"/>
        <v>0</v>
      </c>
      <c r="I59" s="135">
        <f t="shared" si="15"/>
        <v>0</v>
      </c>
      <c r="J59" s="135">
        <f t="shared" si="15"/>
        <v>0</v>
      </c>
      <c r="K59" s="135">
        <f t="shared" si="15"/>
        <v>0</v>
      </c>
      <c r="L59" s="135">
        <f t="shared" si="15"/>
        <v>0</v>
      </c>
      <c r="M59" s="135">
        <f t="shared" si="15"/>
        <v>0</v>
      </c>
      <c r="N59" s="135">
        <f t="shared" si="15"/>
        <v>0</v>
      </c>
    </row>
    <row r="60" spans="1:14" s="136" customFormat="1" ht="15">
      <c r="A60" s="132"/>
      <c r="B60" s="133"/>
      <c r="C60" s="133"/>
      <c r="D60" s="134"/>
      <c r="E60" s="129" t="s">
        <v>176</v>
      </c>
      <c r="F60" s="142"/>
      <c r="G60" s="142"/>
      <c r="H60" s="142"/>
      <c r="I60" s="142"/>
      <c r="J60" s="142"/>
      <c r="K60" s="142"/>
      <c r="L60" s="142"/>
      <c r="M60" s="142"/>
      <c r="N60" s="142"/>
    </row>
    <row r="61" spans="1:14" s="97" customFormat="1" ht="29.25" customHeight="1" thickBot="1">
      <c r="A61" s="132">
        <v>2241</v>
      </c>
      <c r="B61" s="123" t="s">
        <v>199</v>
      </c>
      <c r="C61" s="133">
        <v>4</v>
      </c>
      <c r="D61" s="134">
        <v>1</v>
      </c>
      <c r="E61" s="129" t="s">
        <v>207</v>
      </c>
      <c r="F61" s="139">
        <f>SUM(G61:H61)</f>
        <v>0</v>
      </c>
      <c r="G61" s="140">
        <v>0</v>
      </c>
      <c r="H61" s="141">
        <v>0</v>
      </c>
      <c r="I61" s="139">
        <f>SUM(J61:K61)</f>
        <v>0</v>
      </c>
      <c r="J61" s="140">
        <v>0</v>
      </c>
      <c r="K61" s="141">
        <v>0</v>
      </c>
      <c r="L61" s="139">
        <f>SUM(M61:N61)</f>
        <v>0</v>
      </c>
      <c r="M61" s="140">
        <v>0</v>
      </c>
      <c r="N61" s="141">
        <v>0</v>
      </c>
    </row>
    <row r="62" spans="1:14" s="97" customFormat="1" ht="43.5" customHeight="1">
      <c r="A62" s="132">
        <v>2250</v>
      </c>
      <c r="B62" s="123" t="s">
        <v>199</v>
      </c>
      <c r="C62" s="133">
        <v>5</v>
      </c>
      <c r="D62" s="134">
        <v>0</v>
      </c>
      <c r="E62" s="129" t="s">
        <v>208</v>
      </c>
      <c r="F62" s="135">
        <f>SUM(F64)</f>
        <v>0</v>
      </c>
      <c r="G62" s="135">
        <f t="shared" ref="G62:N62" si="16">SUM(G64)</f>
        <v>0</v>
      </c>
      <c r="H62" s="135">
        <f t="shared" si="16"/>
        <v>0</v>
      </c>
      <c r="I62" s="135">
        <f t="shared" si="16"/>
        <v>0</v>
      </c>
      <c r="J62" s="135">
        <f t="shared" si="16"/>
        <v>0</v>
      </c>
      <c r="K62" s="135">
        <f t="shared" si="16"/>
        <v>0</v>
      </c>
      <c r="L62" s="135">
        <f t="shared" si="16"/>
        <v>0</v>
      </c>
      <c r="M62" s="135">
        <f t="shared" si="16"/>
        <v>0</v>
      </c>
      <c r="N62" s="135">
        <f t="shared" si="16"/>
        <v>0</v>
      </c>
    </row>
    <row r="63" spans="1:14" s="136" customFormat="1" ht="15">
      <c r="A63" s="132"/>
      <c r="B63" s="123"/>
      <c r="C63" s="133"/>
      <c r="D63" s="134"/>
      <c r="E63" s="129" t="s">
        <v>176</v>
      </c>
      <c r="F63" s="142"/>
      <c r="G63" s="142"/>
      <c r="H63" s="142"/>
      <c r="I63" s="142"/>
      <c r="J63" s="142"/>
      <c r="K63" s="142"/>
      <c r="L63" s="142"/>
      <c r="M63" s="142"/>
      <c r="N63" s="142"/>
    </row>
    <row r="64" spans="1:14" s="97" customFormat="1" ht="38.25" customHeight="1" thickBot="1">
      <c r="A64" s="132">
        <v>2251</v>
      </c>
      <c r="B64" s="133" t="s">
        <v>199</v>
      </c>
      <c r="C64" s="133">
        <v>5</v>
      </c>
      <c r="D64" s="134">
        <v>1</v>
      </c>
      <c r="E64" s="129" t="s">
        <v>208</v>
      </c>
      <c r="F64" s="139">
        <f>SUM(G64:H64)</f>
        <v>0</v>
      </c>
      <c r="G64" s="140">
        <v>0</v>
      </c>
      <c r="H64" s="141">
        <v>0</v>
      </c>
      <c r="I64" s="139">
        <f>SUM(J64:K64)</f>
        <v>0</v>
      </c>
      <c r="J64" s="140">
        <v>0</v>
      </c>
      <c r="K64" s="141">
        <v>0</v>
      </c>
      <c r="L64" s="139">
        <f>SUM(M64:N64)</f>
        <v>0</v>
      </c>
      <c r="M64" s="140">
        <v>0</v>
      </c>
      <c r="N64" s="141">
        <v>0</v>
      </c>
    </row>
    <row r="65" spans="1:14" s="128" customFormat="1" ht="42.75" customHeight="1">
      <c r="A65" s="132">
        <v>2300</v>
      </c>
      <c r="B65" s="144" t="s">
        <v>209</v>
      </c>
      <c r="C65" s="133">
        <v>0</v>
      </c>
      <c r="D65" s="134">
        <v>0</v>
      </c>
      <c r="E65" s="129" t="s">
        <v>210</v>
      </c>
      <c r="F65" s="135">
        <f>SUM(F67,F72,F75,F79,F82,F85,F88)</f>
        <v>0</v>
      </c>
      <c r="G65" s="135">
        <f t="shared" ref="G65:N65" si="17">SUM(G67,G72,G75,G79,G82,G85,G88)</f>
        <v>0</v>
      </c>
      <c r="H65" s="135">
        <f t="shared" si="17"/>
        <v>0</v>
      </c>
      <c r="I65" s="135">
        <f t="shared" si="17"/>
        <v>0</v>
      </c>
      <c r="J65" s="135">
        <f t="shared" si="17"/>
        <v>0</v>
      </c>
      <c r="K65" s="135">
        <f t="shared" si="17"/>
        <v>0</v>
      </c>
      <c r="L65" s="135">
        <f t="shared" si="17"/>
        <v>0</v>
      </c>
      <c r="M65" s="135">
        <f t="shared" si="17"/>
        <v>0</v>
      </c>
      <c r="N65" s="135">
        <f t="shared" si="17"/>
        <v>0</v>
      </c>
    </row>
    <row r="66" spans="1:14" s="97" customFormat="1" ht="15">
      <c r="A66" s="122"/>
      <c r="B66" s="123"/>
      <c r="C66" s="124"/>
      <c r="D66" s="125"/>
      <c r="E66" s="129" t="s">
        <v>11</v>
      </c>
      <c r="F66" s="127"/>
      <c r="G66" s="130"/>
      <c r="H66" s="131"/>
      <c r="I66" s="127"/>
      <c r="J66" s="130"/>
      <c r="K66" s="131"/>
      <c r="L66" s="127"/>
      <c r="M66" s="130"/>
      <c r="N66" s="131"/>
    </row>
    <row r="67" spans="1:14" s="97" customFormat="1" ht="40.5" customHeight="1">
      <c r="A67" s="132">
        <v>2310</v>
      </c>
      <c r="B67" s="144" t="s">
        <v>209</v>
      </c>
      <c r="C67" s="133">
        <v>1</v>
      </c>
      <c r="D67" s="134">
        <v>0</v>
      </c>
      <c r="E67" s="129" t="s">
        <v>211</v>
      </c>
      <c r="F67" s="135">
        <f>SUM(F69:F71)</f>
        <v>0</v>
      </c>
      <c r="G67" s="135">
        <f t="shared" ref="G67:N67" si="18">SUM(G69:G71)</f>
        <v>0</v>
      </c>
      <c r="H67" s="135">
        <f t="shared" si="18"/>
        <v>0</v>
      </c>
      <c r="I67" s="135">
        <f t="shared" si="18"/>
        <v>0</v>
      </c>
      <c r="J67" s="135">
        <f t="shared" si="18"/>
        <v>0</v>
      </c>
      <c r="K67" s="135">
        <f t="shared" si="18"/>
        <v>0</v>
      </c>
      <c r="L67" s="135">
        <f t="shared" si="18"/>
        <v>0</v>
      </c>
      <c r="M67" s="135">
        <f t="shared" si="18"/>
        <v>0</v>
      </c>
      <c r="N67" s="135">
        <f t="shared" si="18"/>
        <v>0</v>
      </c>
    </row>
    <row r="68" spans="1:14" s="136" customFormat="1" ht="15">
      <c r="A68" s="132"/>
      <c r="B68" s="123"/>
      <c r="C68" s="133"/>
      <c r="D68" s="134"/>
      <c r="E68" s="129" t="s">
        <v>176</v>
      </c>
      <c r="F68" s="135"/>
      <c r="G68" s="137"/>
      <c r="H68" s="138"/>
      <c r="I68" s="135"/>
      <c r="J68" s="137"/>
      <c r="K68" s="138"/>
      <c r="L68" s="135"/>
      <c r="M68" s="137"/>
      <c r="N68" s="138"/>
    </row>
    <row r="69" spans="1:14" s="97" customFormat="1" ht="15.6" thickBot="1">
      <c r="A69" s="132">
        <v>2311</v>
      </c>
      <c r="B69" s="144" t="s">
        <v>209</v>
      </c>
      <c r="C69" s="133">
        <v>1</v>
      </c>
      <c r="D69" s="134">
        <v>1</v>
      </c>
      <c r="E69" s="129" t="s">
        <v>212</v>
      </c>
      <c r="F69" s="139">
        <f>SUM(G69:H69)</f>
        <v>0</v>
      </c>
      <c r="G69" s="140">
        <v>0</v>
      </c>
      <c r="H69" s="141">
        <v>0</v>
      </c>
      <c r="I69" s="139">
        <f>SUM(J69:K69)</f>
        <v>0</v>
      </c>
      <c r="J69" s="140">
        <v>0</v>
      </c>
      <c r="K69" s="141">
        <v>0</v>
      </c>
      <c r="L69" s="139">
        <f>SUM(M69:N69)</f>
        <v>0</v>
      </c>
      <c r="M69" s="140">
        <v>0</v>
      </c>
      <c r="N69" s="141">
        <v>0</v>
      </c>
    </row>
    <row r="70" spans="1:14" s="97" customFormat="1" ht="15.6" thickBot="1">
      <c r="A70" s="132">
        <v>2312</v>
      </c>
      <c r="B70" s="144" t="s">
        <v>209</v>
      </c>
      <c r="C70" s="133">
        <v>1</v>
      </c>
      <c r="D70" s="134">
        <v>2</v>
      </c>
      <c r="E70" s="129" t="s">
        <v>213</v>
      </c>
      <c r="F70" s="139">
        <f>SUM(G70:H70)</f>
        <v>0</v>
      </c>
      <c r="G70" s="140">
        <v>0</v>
      </c>
      <c r="H70" s="141">
        <v>0</v>
      </c>
      <c r="I70" s="139">
        <f>SUM(J70:K70)</f>
        <v>0</v>
      </c>
      <c r="J70" s="140">
        <v>0</v>
      </c>
      <c r="K70" s="141">
        <v>0</v>
      </c>
      <c r="L70" s="139">
        <f>SUM(M70:N70)</f>
        <v>0</v>
      </c>
      <c r="M70" s="140">
        <v>0</v>
      </c>
      <c r="N70" s="141">
        <v>0</v>
      </c>
    </row>
    <row r="71" spans="1:14" s="97" customFormat="1" ht="15.6" thickBot="1">
      <c r="A71" s="132">
        <v>2313</v>
      </c>
      <c r="B71" s="144" t="s">
        <v>209</v>
      </c>
      <c r="C71" s="133">
        <v>1</v>
      </c>
      <c r="D71" s="134">
        <v>3</v>
      </c>
      <c r="E71" s="129" t="s">
        <v>214</v>
      </c>
      <c r="F71" s="139">
        <f>SUM(G71:H71)</f>
        <v>0</v>
      </c>
      <c r="G71" s="140">
        <v>0</v>
      </c>
      <c r="H71" s="141">
        <v>0</v>
      </c>
      <c r="I71" s="139">
        <f>SUM(J71:K71)</f>
        <v>0</v>
      </c>
      <c r="J71" s="140">
        <v>0</v>
      </c>
      <c r="K71" s="141">
        <v>0</v>
      </c>
      <c r="L71" s="139">
        <f>SUM(M71:N71)</f>
        <v>0</v>
      </c>
      <c r="M71" s="140">
        <v>0</v>
      </c>
      <c r="N71" s="141">
        <v>0</v>
      </c>
    </row>
    <row r="72" spans="1:14" s="97" customFormat="1" ht="15">
      <c r="A72" s="132">
        <v>2320</v>
      </c>
      <c r="B72" s="144" t="s">
        <v>209</v>
      </c>
      <c r="C72" s="133">
        <v>2</v>
      </c>
      <c r="D72" s="134">
        <v>0</v>
      </c>
      <c r="E72" s="129" t="s">
        <v>215</v>
      </c>
      <c r="F72" s="135">
        <f>SUM(F74)</f>
        <v>0</v>
      </c>
      <c r="G72" s="135">
        <f t="shared" ref="G72:N72" si="19">SUM(G74)</f>
        <v>0</v>
      </c>
      <c r="H72" s="135">
        <f t="shared" si="19"/>
        <v>0</v>
      </c>
      <c r="I72" s="135">
        <f t="shared" si="19"/>
        <v>0</v>
      </c>
      <c r="J72" s="135">
        <f t="shared" si="19"/>
        <v>0</v>
      </c>
      <c r="K72" s="135">
        <f t="shared" si="19"/>
        <v>0</v>
      </c>
      <c r="L72" s="135">
        <f t="shared" si="19"/>
        <v>0</v>
      </c>
      <c r="M72" s="135">
        <f t="shared" si="19"/>
        <v>0</v>
      </c>
      <c r="N72" s="135">
        <f t="shared" si="19"/>
        <v>0</v>
      </c>
    </row>
    <row r="73" spans="1:14" s="136" customFormat="1" ht="15">
      <c r="A73" s="132"/>
      <c r="B73" s="123"/>
      <c r="C73" s="133"/>
      <c r="D73" s="134"/>
      <c r="E73" s="129" t="s">
        <v>176</v>
      </c>
      <c r="F73" s="142"/>
      <c r="G73" s="142"/>
      <c r="H73" s="142"/>
      <c r="I73" s="142"/>
      <c r="J73" s="142"/>
      <c r="K73" s="142"/>
      <c r="L73" s="142"/>
      <c r="M73" s="142"/>
      <c r="N73" s="142"/>
    </row>
    <row r="74" spans="1:14" s="97" customFormat="1" ht="27.75" customHeight="1" thickBot="1">
      <c r="A74" s="132">
        <v>2321</v>
      </c>
      <c r="B74" s="144" t="s">
        <v>209</v>
      </c>
      <c r="C74" s="133">
        <v>2</v>
      </c>
      <c r="D74" s="134">
        <v>1</v>
      </c>
      <c r="E74" s="129" t="s">
        <v>216</v>
      </c>
      <c r="F74" s="139">
        <f>SUM(G74:H74)</f>
        <v>0</v>
      </c>
      <c r="G74" s="140">
        <v>0</v>
      </c>
      <c r="H74" s="141">
        <v>0</v>
      </c>
      <c r="I74" s="139">
        <f>SUM(J74:K74)</f>
        <v>0</v>
      </c>
      <c r="J74" s="140">
        <v>0</v>
      </c>
      <c r="K74" s="141">
        <v>0</v>
      </c>
      <c r="L74" s="139">
        <f>SUM(M74:N74)</f>
        <v>0</v>
      </c>
      <c r="M74" s="140">
        <v>0</v>
      </c>
      <c r="N74" s="141">
        <v>0</v>
      </c>
    </row>
    <row r="75" spans="1:14" s="97" customFormat="1" ht="35.25" customHeight="1">
      <c r="A75" s="132">
        <v>2330</v>
      </c>
      <c r="B75" s="144" t="s">
        <v>209</v>
      </c>
      <c r="C75" s="133">
        <v>3</v>
      </c>
      <c r="D75" s="134">
        <v>0</v>
      </c>
      <c r="E75" s="129" t="s">
        <v>217</v>
      </c>
      <c r="F75" s="135">
        <f>SUM(F77:F78)</f>
        <v>0</v>
      </c>
      <c r="G75" s="135">
        <f t="shared" ref="G75:N75" si="20">SUM(G77:G78)</f>
        <v>0</v>
      </c>
      <c r="H75" s="135">
        <f t="shared" si="20"/>
        <v>0</v>
      </c>
      <c r="I75" s="135">
        <f t="shared" si="20"/>
        <v>0</v>
      </c>
      <c r="J75" s="135">
        <f t="shared" si="20"/>
        <v>0</v>
      </c>
      <c r="K75" s="135">
        <f t="shared" si="20"/>
        <v>0</v>
      </c>
      <c r="L75" s="135">
        <f t="shared" si="20"/>
        <v>0</v>
      </c>
      <c r="M75" s="135">
        <f t="shared" si="20"/>
        <v>0</v>
      </c>
      <c r="N75" s="135">
        <f t="shared" si="20"/>
        <v>0</v>
      </c>
    </row>
    <row r="76" spans="1:14" s="136" customFormat="1" ht="15">
      <c r="A76" s="132"/>
      <c r="B76" s="123"/>
      <c r="C76" s="133"/>
      <c r="D76" s="134"/>
      <c r="E76" s="129" t="s">
        <v>176</v>
      </c>
      <c r="F76" s="135"/>
      <c r="G76" s="137"/>
      <c r="H76" s="138"/>
      <c r="I76" s="135"/>
      <c r="J76" s="137"/>
      <c r="K76" s="138"/>
      <c r="L76" s="135"/>
      <c r="M76" s="137"/>
      <c r="N76" s="138"/>
    </row>
    <row r="77" spans="1:14" s="97" customFormat="1" ht="15.6" thickBot="1">
      <c r="A77" s="132">
        <v>2331</v>
      </c>
      <c r="B77" s="144" t="s">
        <v>209</v>
      </c>
      <c r="C77" s="133">
        <v>3</v>
      </c>
      <c r="D77" s="134">
        <v>1</v>
      </c>
      <c r="E77" s="129" t="s">
        <v>218</v>
      </c>
      <c r="F77" s="139">
        <f>SUM(G77:H77)</f>
        <v>0</v>
      </c>
      <c r="G77" s="140">
        <v>0</v>
      </c>
      <c r="H77" s="141">
        <v>0</v>
      </c>
      <c r="I77" s="139">
        <f>SUM(J77:K77)</f>
        <v>0</v>
      </c>
      <c r="J77" s="140">
        <v>0</v>
      </c>
      <c r="K77" s="141">
        <v>0</v>
      </c>
      <c r="L77" s="139">
        <f>SUM(M77:N77)</f>
        <v>0</v>
      </c>
      <c r="M77" s="140">
        <v>0</v>
      </c>
      <c r="N77" s="141">
        <v>0</v>
      </c>
    </row>
    <row r="78" spans="1:14" s="97" customFormat="1" ht="15.6" thickBot="1">
      <c r="A78" s="132">
        <v>2332</v>
      </c>
      <c r="B78" s="144" t="s">
        <v>209</v>
      </c>
      <c r="C78" s="133">
        <v>3</v>
      </c>
      <c r="D78" s="134">
        <v>2</v>
      </c>
      <c r="E78" s="129" t="s">
        <v>219</v>
      </c>
      <c r="F78" s="139">
        <f>SUM(G78:H78)</f>
        <v>0</v>
      </c>
      <c r="G78" s="140">
        <v>0</v>
      </c>
      <c r="H78" s="141">
        <v>0</v>
      </c>
      <c r="I78" s="139">
        <f>SUM(J78:K78)</f>
        <v>0</v>
      </c>
      <c r="J78" s="140">
        <v>0</v>
      </c>
      <c r="K78" s="141">
        <v>0</v>
      </c>
      <c r="L78" s="139">
        <f>SUM(M78:N78)</f>
        <v>0</v>
      </c>
      <c r="M78" s="140">
        <v>0</v>
      </c>
      <c r="N78" s="141">
        <v>0</v>
      </c>
    </row>
    <row r="79" spans="1:14" s="97" customFormat="1" ht="15">
      <c r="A79" s="132">
        <v>2340</v>
      </c>
      <c r="B79" s="144" t="s">
        <v>209</v>
      </c>
      <c r="C79" s="133">
        <v>4</v>
      </c>
      <c r="D79" s="134">
        <v>0</v>
      </c>
      <c r="E79" s="129" t="s">
        <v>220</v>
      </c>
      <c r="F79" s="135">
        <f>SUM(F81)</f>
        <v>0</v>
      </c>
      <c r="G79" s="135">
        <f t="shared" ref="G79:N79" si="21">SUM(G81)</f>
        <v>0</v>
      </c>
      <c r="H79" s="135">
        <f t="shared" si="21"/>
        <v>0</v>
      </c>
      <c r="I79" s="135">
        <f t="shared" si="21"/>
        <v>0</v>
      </c>
      <c r="J79" s="135">
        <f t="shared" si="21"/>
        <v>0</v>
      </c>
      <c r="K79" s="135">
        <f t="shared" si="21"/>
        <v>0</v>
      </c>
      <c r="L79" s="135">
        <f t="shared" si="21"/>
        <v>0</v>
      </c>
      <c r="M79" s="135">
        <f t="shared" si="21"/>
        <v>0</v>
      </c>
      <c r="N79" s="135">
        <f t="shared" si="21"/>
        <v>0</v>
      </c>
    </row>
    <row r="80" spans="1:14" s="136" customFormat="1" ht="15">
      <c r="A80" s="132"/>
      <c r="B80" s="123"/>
      <c r="C80" s="133"/>
      <c r="D80" s="134"/>
      <c r="E80" s="129" t="s">
        <v>176</v>
      </c>
      <c r="F80" s="142"/>
      <c r="G80" s="142"/>
      <c r="H80" s="142"/>
      <c r="I80" s="142"/>
      <c r="J80" s="142"/>
      <c r="K80" s="142"/>
      <c r="L80" s="142"/>
      <c r="M80" s="142"/>
      <c r="N80" s="142"/>
    </row>
    <row r="81" spans="1:14" s="97" customFormat="1" ht="15.6" thickBot="1">
      <c r="A81" s="132">
        <v>2341</v>
      </c>
      <c r="B81" s="144" t="s">
        <v>209</v>
      </c>
      <c r="C81" s="133">
        <v>4</v>
      </c>
      <c r="D81" s="134">
        <v>1</v>
      </c>
      <c r="E81" s="129" t="s">
        <v>220</v>
      </c>
      <c r="F81" s="139">
        <f>SUM(G81:H81)</f>
        <v>0</v>
      </c>
      <c r="G81" s="140">
        <v>0</v>
      </c>
      <c r="H81" s="141">
        <v>0</v>
      </c>
      <c r="I81" s="139">
        <f>SUM(J81:K81)</f>
        <v>0</v>
      </c>
      <c r="J81" s="140">
        <v>0</v>
      </c>
      <c r="K81" s="141">
        <v>0</v>
      </c>
      <c r="L81" s="139">
        <f>SUM(M81:N81)</f>
        <v>0</v>
      </c>
      <c r="M81" s="140">
        <v>0</v>
      </c>
      <c r="N81" s="141">
        <v>0</v>
      </c>
    </row>
    <row r="82" spans="1:14" s="97" customFormat="1" ht="15">
      <c r="A82" s="132">
        <v>2350</v>
      </c>
      <c r="B82" s="144" t="s">
        <v>209</v>
      </c>
      <c r="C82" s="133">
        <v>5</v>
      </c>
      <c r="D82" s="134">
        <v>0</v>
      </c>
      <c r="E82" s="129" t="s">
        <v>221</v>
      </c>
      <c r="F82" s="135">
        <f>SUM(F84)</f>
        <v>0</v>
      </c>
      <c r="G82" s="135">
        <f t="shared" ref="G82:N82" si="22">SUM(G84)</f>
        <v>0</v>
      </c>
      <c r="H82" s="135">
        <f t="shared" si="22"/>
        <v>0</v>
      </c>
      <c r="I82" s="135">
        <f t="shared" si="22"/>
        <v>0</v>
      </c>
      <c r="J82" s="135">
        <f t="shared" si="22"/>
        <v>0</v>
      </c>
      <c r="K82" s="135">
        <f t="shared" si="22"/>
        <v>0</v>
      </c>
      <c r="L82" s="135">
        <f t="shared" si="22"/>
        <v>0</v>
      </c>
      <c r="M82" s="135">
        <f t="shared" si="22"/>
        <v>0</v>
      </c>
      <c r="N82" s="135">
        <f t="shared" si="22"/>
        <v>0</v>
      </c>
    </row>
    <row r="83" spans="1:14" s="136" customFormat="1" ht="15">
      <c r="A83" s="132"/>
      <c r="B83" s="123"/>
      <c r="C83" s="133"/>
      <c r="D83" s="134"/>
      <c r="E83" s="129" t="s">
        <v>176</v>
      </c>
      <c r="F83" s="142"/>
      <c r="G83" s="142"/>
      <c r="H83" s="142"/>
      <c r="I83" s="142"/>
      <c r="J83" s="142"/>
      <c r="K83" s="142"/>
      <c r="L83" s="142"/>
      <c r="M83" s="142"/>
      <c r="N83" s="142"/>
    </row>
    <row r="84" spans="1:14" s="97" customFormat="1" ht="15.6" thickBot="1">
      <c r="A84" s="132">
        <v>2351</v>
      </c>
      <c r="B84" s="144" t="s">
        <v>209</v>
      </c>
      <c r="C84" s="133">
        <v>5</v>
      </c>
      <c r="D84" s="134">
        <v>1</v>
      </c>
      <c r="E84" s="129" t="s">
        <v>222</v>
      </c>
      <c r="F84" s="139">
        <f>SUM(G84:H84)</f>
        <v>0</v>
      </c>
      <c r="G84" s="140">
        <v>0</v>
      </c>
      <c r="H84" s="141">
        <v>0</v>
      </c>
      <c r="I84" s="139">
        <f>SUM(J84:K84)</f>
        <v>0</v>
      </c>
      <c r="J84" s="140">
        <v>0</v>
      </c>
      <c r="K84" s="141">
        <v>0</v>
      </c>
      <c r="L84" s="139">
        <f>SUM(M84:N84)</f>
        <v>0</v>
      </c>
      <c r="M84" s="140">
        <v>0</v>
      </c>
      <c r="N84" s="141">
        <v>0</v>
      </c>
    </row>
    <row r="85" spans="1:14" s="97" customFormat="1" ht="39" customHeight="1">
      <c r="A85" s="132">
        <v>2360</v>
      </c>
      <c r="B85" s="144" t="s">
        <v>209</v>
      </c>
      <c r="C85" s="133">
        <v>6</v>
      </c>
      <c r="D85" s="134">
        <v>0</v>
      </c>
      <c r="E85" s="129" t="s">
        <v>223</v>
      </c>
      <c r="F85" s="135">
        <f>SUM(F87)</f>
        <v>0</v>
      </c>
      <c r="G85" s="135">
        <f t="shared" ref="G85:N85" si="23">SUM(G87)</f>
        <v>0</v>
      </c>
      <c r="H85" s="135">
        <f t="shared" si="23"/>
        <v>0</v>
      </c>
      <c r="I85" s="135">
        <f t="shared" si="23"/>
        <v>0</v>
      </c>
      <c r="J85" s="135">
        <f t="shared" si="23"/>
        <v>0</v>
      </c>
      <c r="K85" s="135">
        <f t="shared" si="23"/>
        <v>0</v>
      </c>
      <c r="L85" s="135">
        <f t="shared" si="23"/>
        <v>0</v>
      </c>
      <c r="M85" s="135">
        <f t="shared" si="23"/>
        <v>0</v>
      </c>
      <c r="N85" s="135">
        <f t="shared" si="23"/>
        <v>0</v>
      </c>
    </row>
    <row r="86" spans="1:14" s="136" customFormat="1" ht="15">
      <c r="A86" s="132"/>
      <c r="B86" s="123"/>
      <c r="C86" s="133"/>
      <c r="D86" s="134"/>
      <c r="E86" s="129" t="s">
        <v>176</v>
      </c>
      <c r="F86" s="142"/>
      <c r="G86" s="142"/>
      <c r="H86" s="142"/>
      <c r="I86" s="142"/>
      <c r="J86" s="142"/>
      <c r="K86" s="142"/>
      <c r="L86" s="142"/>
      <c r="M86" s="142"/>
      <c r="N86" s="142"/>
    </row>
    <row r="87" spans="1:14" s="97" customFormat="1" ht="38.25" customHeight="1" thickBot="1">
      <c r="A87" s="132">
        <v>2361</v>
      </c>
      <c r="B87" s="144" t="s">
        <v>209</v>
      </c>
      <c r="C87" s="133">
        <v>6</v>
      </c>
      <c r="D87" s="134">
        <v>1</v>
      </c>
      <c r="E87" s="129" t="s">
        <v>223</v>
      </c>
      <c r="F87" s="139">
        <f>SUM(G87:H87)</f>
        <v>0</v>
      </c>
      <c r="G87" s="140">
        <v>0</v>
      </c>
      <c r="H87" s="141">
        <v>0</v>
      </c>
      <c r="I87" s="139">
        <f>SUM(J87:K87)</f>
        <v>0</v>
      </c>
      <c r="J87" s="140">
        <v>0</v>
      </c>
      <c r="K87" s="141">
        <v>0</v>
      </c>
      <c r="L87" s="139">
        <f>SUM(M87:N87)</f>
        <v>0</v>
      </c>
      <c r="M87" s="140">
        <v>0</v>
      </c>
      <c r="N87" s="141">
        <v>0</v>
      </c>
    </row>
    <row r="88" spans="1:14" s="97" customFormat="1" ht="35.25" customHeight="1">
      <c r="A88" s="132">
        <v>2370</v>
      </c>
      <c r="B88" s="144" t="s">
        <v>209</v>
      </c>
      <c r="C88" s="133">
        <v>7</v>
      </c>
      <c r="D88" s="134">
        <v>0</v>
      </c>
      <c r="E88" s="129" t="s">
        <v>224</v>
      </c>
      <c r="F88" s="135">
        <f>SUM(F90)</f>
        <v>0</v>
      </c>
      <c r="G88" s="135">
        <f t="shared" ref="G88:N88" si="24">SUM(G90)</f>
        <v>0</v>
      </c>
      <c r="H88" s="135">
        <f t="shared" si="24"/>
        <v>0</v>
      </c>
      <c r="I88" s="135">
        <f t="shared" si="24"/>
        <v>0</v>
      </c>
      <c r="J88" s="135">
        <f t="shared" si="24"/>
        <v>0</v>
      </c>
      <c r="K88" s="135">
        <f t="shared" si="24"/>
        <v>0</v>
      </c>
      <c r="L88" s="135">
        <f t="shared" si="24"/>
        <v>0</v>
      </c>
      <c r="M88" s="135">
        <f t="shared" si="24"/>
        <v>0</v>
      </c>
      <c r="N88" s="135">
        <f t="shared" si="24"/>
        <v>0</v>
      </c>
    </row>
    <row r="89" spans="1:14" s="136" customFormat="1" ht="15">
      <c r="A89" s="132"/>
      <c r="B89" s="123"/>
      <c r="C89" s="133"/>
      <c r="D89" s="134"/>
      <c r="E89" s="129" t="s">
        <v>176</v>
      </c>
      <c r="F89" s="142"/>
      <c r="G89" s="142"/>
      <c r="H89" s="142"/>
      <c r="I89" s="142"/>
      <c r="J89" s="142"/>
      <c r="K89" s="142"/>
      <c r="L89" s="142"/>
      <c r="M89" s="142"/>
      <c r="N89" s="142"/>
    </row>
    <row r="90" spans="1:14" s="97" customFormat="1" ht="38.25" customHeight="1" thickBot="1">
      <c r="A90" s="132">
        <v>2371</v>
      </c>
      <c r="B90" s="144" t="s">
        <v>209</v>
      </c>
      <c r="C90" s="133">
        <v>7</v>
      </c>
      <c r="D90" s="134">
        <v>1</v>
      </c>
      <c r="E90" s="129" t="s">
        <v>225</v>
      </c>
      <c r="F90" s="139">
        <f>SUM(G90:H90)</f>
        <v>0</v>
      </c>
      <c r="G90" s="140">
        <v>0</v>
      </c>
      <c r="H90" s="141">
        <v>0</v>
      </c>
      <c r="I90" s="139">
        <f>SUM(J90:K90)</f>
        <v>0</v>
      </c>
      <c r="J90" s="140">
        <v>0</v>
      </c>
      <c r="K90" s="141">
        <v>0</v>
      </c>
      <c r="L90" s="139">
        <f>SUM(M90:N90)</f>
        <v>0</v>
      </c>
      <c r="M90" s="140">
        <v>0</v>
      </c>
      <c r="N90" s="141">
        <v>0</v>
      </c>
    </row>
    <row r="91" spans="1:14" s="128" customFormat="1" ht="43.5" customHeight="1">
      <c r="A91" s="132">
        <v>2400</v>
      </c>
      <c r="B91" s="144" t="s">
        <v>226</v>
      </c>
      <c r="C91" s="133">
        <v>0</v>
      </c>
      <c r="D91" s="134">
        <v>0</v>
      </c>
      <c r="E91" s="129" t="s">
        <v>227</v>
      </c>
      <c r="F91" s="135">
        <f>SUM(F93,F97,F103,F111,F116,F123,F126,F132,F141)</f>
        <v>205032.09999999998</v>
      </c>
      <c r="G91" s="135">
        <f t="shared" ref="G91:N91" si="25">SUM(G93,G97,G103,G111,G116,G123,G126,G132,G141)</f>
        <v>305032.09999999998</v>
      </c>
      <c r="H91" s="135">
        <f t="shared" si="25"/>
        <v>-100000</v>
      </c>
      <c r="I91" s="135">
        <f t="shared" si="25"/>
        <v>205032.09999999998</v>
      </c>
      <c r="J91" s="135">
        <f t="shared" si="25"/>
        <v>305032.09999999998</v>
      </c>
      <c r="K91" s="135">
        <f t="shared" si="25"/>
        <v>-100000</v>
      </c>
      <c r="L91" s="135">
        <f t="shared" si="25"/>
        <v>-43754.4683</v>
      </c>
      <c r="M91" s="135">
        <f t="shared" si="25"/>
        <v>766.24599999999998</v>
      </c>
      <c r="N91" s="135">
        <f t="shared" si="25"/>
        <v>-44520.7143</v>
      </c>
    </row>
    <row r="92" spans="1:14" s="97" customFormat="1" ht="15">
      <c r="A92" s="122"/>
      <c r="B92" s="123"/>
      <c r="C92" s="124"/>
      <c r="D92" s="125"/>
      <c r="E92" s="129" t="s">
        <v>11</v>
      </c>
      <c r="F92" s="127"/>
      <c r="G92" s="130"/>
      <c r="H92" s="131"/>
      <c r="I92" s="127"/>
      <c r="J92" s="130"/>
      <c r="K92" s="131"/>
      <c r="L92" s="127"/>
      <c r="M92" s="130"/>
      <c r="N92" s="131"/>
    </row>
    <row r="93" spans="1:14" s="97" customFormat="1" ht="50.25" customHeight="1">
      <c r="A93" s="132">
        <v>2410</v>
      </c>
      <c r="B93" s="144" t="s">
        <v>226</v>
      </c>
      <c r="C93" s="133">
        <v>1</v>
      </c>
      <c r="D93" s="134">
        <v>0</v>
      </c>
      <c r="E93" s="129" t="s">
        <v>228</v>
      </c>
      <c r="F93" s="135">
        <f>SUM(F95:F96)</f>
        <v>0</v>
      </c>
      <c r="G93" s="135">
        <f t="shared" ref="G93:N93" si="26">SUM(G95:G96)</f>
        <v>0</v>
      </c>
      <c r="H93" s="135">
        <f t="shared" si="26"/>
        <v>0</v>
      </c>
      <c r="I93" s="135">
        <f t="shared" si="26"/>
        <v>0</v>
      </c>
      <c r="J93" s="135">
        <f t="shared" si="26"/>
        <v>0</v>
      </c>
      <c r="K93" s="135">
        <f t="shared" si="26"/>
        <v>0</v>
      </c>
      <c r="L93" s="135">
        <f t="shared" si="26"/>
        <v>0</v>
      </c>
      <c r="M93" s="135">
        <f t="shared" si="26"/>
        <v>0</v>
      </c>
      <c r="N93" s="135">
        <f t="shared" si="26"/>
        <v>0</v>
      </c>
    </row>
    <row r="94" spans="1:14" s="136" customFormat="1" ht="15">
      <c r="A94" s="132"/>
      <c r="B94" s="123"/>
      <c r="C94" s="133"/>
      <c r="D94" s="134"/>
      <c r="E94" s="129" t="s">
        <v>176</v>
      </c>
      <c r="F94" s="135"/>
      <c r="G94" s="137"/>
      <c r="H94" s="138"/>
      <c r="I94" s="135"/>
      <c r="J94" s="137"/>
      <c r="K94" s="138"/>
      <c r="L94" s="135"/>
      <c r="M94" s="137"/>
      <c r="N94" s="138"/>
    </row>
    <row r="95" spans="1:14" s="97" customFormat="1" ht="29.25" customHeight="1" thickBot="1">
      <c r="A95" s="132">
        <v>2411</v>
      </c>
      <c r="B95" s="144" t="s">
        <v>226</v>
      </c>
      <c r="C95" s="133">
        <v>1</v>
      </c>
      <c r="D95" s="134">
        <v>1</v>
      </c>
      <c r="E95" s="129" t="s">
        <v>229</v>
      </c>
      <c r="F95" s="139">
        <f>SUM(G95:H95)</f>
        <v>0</v>
      </c>
      <c r="G95" s="140">
        <v>0</v>
      </c>
      <c r="H95" s="141">
        <v>0</v>
      </c>
      <c r="I95" s="139">
        <f>SUM(J95:K95)</f>
        <v>0</v>
      </c>
      <c r="J95" s="140">
        <v>0</v>
      </c>
      <c r="K95" s="141">
        <v>0</v>
      </c>
      <c r="L95" s="139">
        <f>SUM(M95:N95)</f>
        <v>0</v>
      </c>
      <c r="M95" s="140">
        <v>0</v>
      </c>
      <c r="N95" s="141">
        <v>0</v>
      </c>
    </row>
    <row r="96" spans="1:14" s="97" customFormat="1" ht="40.5" customHeight="1" thickBot="1">
      <c r="A96" s="132">
        <v>2412</v>
      </c>
      <c r="B96" s="144" t="s">
        <v>226</v>
      </c>
      <c r="C96" s="133">
        <v>1</v>
      </c>
      <c r="D96" s="134">
        <v>2</v>
      </c>
      <c r="E96" s="129" t="s">
        <v>230</v>
      </c>
      <c r="F96" s="139">
        <f>SUM(G96:H96)</f>
        <v>0</v>
      </c>
      <c r="G96" s="140">
        <v>0</v>
      </c>
      <c r="H96" s="141">
        <v>0</v>
      </c>
      <c r="I96" s="139">
        <f>SUM(J96:K96)</f>
        <v>0</v>
      </c>
      <c r="J96" s="140">
        <v>0</v>
      </c>
      <c r="K96" s="141">
        <v>0</v>
      </c>
      <c r="L96" s="139">
        <f>SUM(M96:N96)</f>
        <v>0</v>
      </c>
      <c r="M96" s="140">
        <v>0</v>
      </c>
      <c r="N96" s="141">
        <v>0</v>
      </c>
    </row>
    <row r="97" spans="1:14" s="97" customFormat="1" ht="42.75" customHeight="1">
      <c r="A97" s="132">
        <v>2420</v>
      </c>
      <c r="B97" s="144" t="s">
        <v>226</v>
      </c>
      <c r="C97" s="133">
        <v>2</v>
      </c>
      <c r="D97" s="134">
        <v>0</v>
      </c>
      <c r="E97" s="129" t="s">
        <v>231</v>
      </c>
      <c r="F97" s="135">
        <f>SUM(F99:F102)</f>
        <v>0</v>
      </c>
      <c r="G97" s="135">
        <f t="shared" ref="G97:N97" si="27">SUM(G99:G102)</f>
        <v>0</v>
      </c>
      <c r="H97" s="135">
        <f t="shared" si="27"/>
        <v>0</v>
      </c>
      <c r="I97" s="135">
        <f t="shared" si="27"/>
        <v>0</v>
      </c>
      <c r="J97" s="135">
        <f t="shared" si="27"/>
        <v>0</v>
      </c>
      <c r="K97" s="135">
        <f t="shared" si="27"/>
        <v>0</v>
      </c>
      <c r="L97" s="135">
        <f t="shared" si="27"/>
        <v>0</v>
      </c>
      <c r="M97" s="135">
        <f t="shared" si="27"/>
        <v>0</v>
      </c>
      <c r="N97" s="135">
        <f t="shared" si="27"/>
        <v>0</v>
      </c>
    </row>
    <row r="98" spans="1:14" s="136" customFormat="1" ht="15">
      <c r="A98" s="132"/>
      <c r="B98" s="123"/>
      <c r="C98" s="133"/>
      <c r="D98" s="134"/>
      <c r="E98" s="129" t="s">
        <v>176</v>
      </c>
      <c r="F98" s="135"/>
      <c r="G98" s="137"/>
      <c r="H98" s="138"/>
      <c r="I98" s="135"/>
      <c r="J98" s="137"/>
      <c r="K98" s="138"/>
      <c r="L98" s="135"/>
      <c r="M98" s="137"/>
      <c r="N98" s="138"/>
    </row>
    <row r="99" spans="1:14" s="97" customFormat="1" ht="27.75" customHeight="1" thickBot="1">
      <c r="A99" s="132">
        <v>2421</v>
      </c>
      <c r="B99" s="144" t="s">
        <v>226</v>
      </c>
      <c r="C99" s="133">
        <v>2</v>
      </c>
      <c r="D99" s="134">
        <v>1</v>
      </c>
      <c r="E99" s="129" t="s">
        <v>232</v>
      </c>
      <c r="F99" s="139">
        <f>SUM(G99:H99)</f>
        <v>0</v>
      </c>
      <c r="G99" s="140">
        <v>0</v>
      </c>
      <c r="H99" s="141">
        <v>0</v>
      </c>
      <c r="I99" s="139">
        <f>SUM(J99:K99)</f>
        <v>0</v>
      </c>
      <c r="J99" s="140">
        <v>0</v>
      </c>
      <c r="K99" s="141">
        <v>0</v>
      </c>
      <c r="L99" s="139">
        <f>SUM(M99:N99)</f>
        <v>0</v>
      </c>
      <c r="M99" s="140">
        <v>0</v>
      </c>
      <c r="N99" s="141">
        <v>0</v>
      </c>
    </row>
    <row r="100" spans="1:14" s="97" customFormat="1" ht="30.75" customHeight="1" thickBot="1">
      <c r="A100" s="132">
        <v>2422</v>
      </c>
      <c r="B100" s="144" t="s">
        <v>226</v>
      </c>
      <c r="C100" s="133">
        <v>2</v>
      </c>
      <c r="D100" s="134">
        <v>2</v>
      </c>
      <c r="E100" s="129" t="s">
        <v>233</v>
      </c>
      <c r="F100" s="139">
        <f>SUM(G100:H100)</f>
        <v>0</v>
      </c>
      <c r="G100" s="140">
        <v>0</v>
      </c>
      <c r="H100" s="141">
        <v>0</v>
      </c>
      <c r="I100" s="139">
        <f>SUM(J100:K100)</f>
        <v>0</v>
      </c>
      <c r="J100" s="140">
        <v>0</v>
      </c>
      <c r="K100" s="141">
        <v>0</v>
      </c>
      <c r="L100" s="139">
        <f>SUM(M100:N100)</f>
        <v>0</v>
      </c>
      <c r="M100" s="140">
        <v>0</v>
      </c>
      <c r="N100" s="141">
        <v>0</v>
      </c>
    </row>
    <row r="101" spans="1:14" s="97" customFormat="1" ht="35.25" customHeight="1" thickBot="1">
      <c r="A101" s="132">
        <v>2423</v>
      </c>
      <c r="B101" s="144" t="s">
        <v>226</v>
      </c>
      <c r="C101" s="133">
        <v>2</v>
      </c>
      <c r="D101" s="134">
        <v>3</v>
      </c>
      <c r="E101" s="129" t="s">
        <v>234</v>
      </c>
      <c r="F101" s="139">
        <f>SUM(G101:H101)</f>
        <v>0</v>
      </c>
      <c r="G101" s="140">
        <v>0</v>
      </c>
      <c r="H101" s="141">
        <v>0</v>
      </c>
      <c r="I101" s="139">
        <f>SUM(J101:K101)</f>
        <v>0</v>
      </c>
      <c r="J101" s="140">
        <v>0</v>
      </c>
      <c r="K101" s="141">
        <v>0</v>
      </c>
      <c r="L101" s="139">
        <f>SUM(M101:N101)</f>
        <v>0</v>
      </c>
      <c r="M101" s="140">
        <v>0</v>
      </c>
      <c r="N101" s="141">
        <v>0</v>
      </c>
    </row>
    <row r="102" spans="1:14" s="97" customFormat="1" ht="15.6" thickBot="1">
      <c r="A102" s="132">
        <v>2424</v>
      </c>
      <c r="B102" s="144" t="s">
        <v>226</v>
      </c>
      <c r="C102" s="133">
        <v>2</v>
      </c>
      <c r="D102" s="134">
        <v>4</v>
      </c>
      <c r="E102" s="129" t="s">
        <v>235</v>
      </c>
      <c r="F102" s="139">
        <f>SUM(G102:H102)</f>
        <v>0</v>
      </c>
      <c r="G102" s="140">
        <v>0</v>
      </c>
      <c r="H102" s="141">
        <v>0</v>
      </c>
      <c r="I102" s="139">
        <f>SUM(J102:K102)</f>
        <v>0</v>
      </c>
      <c r="J102" s="140">
        <v>0</v>
      </c>
      <c r="K102" s="141">
        <v>0</v>
      </c>
      <c r="L102" s="139">
        <f>SUM(M102:N102)</f>
        <v>0</v>
      </c>
      <c r="M102" s="140">
        <v>0</v>
      </c>
      <c r="N102" s="141">
        <v>0</v>
      </c>
    </row>
    <row r="103" spans="1:14" s="97" customFormat="1" ht="29.25" customHeight="1">
      <c r="A103" s="132">
        <v>2430</v>
      </c>
      <c r="B103" s="144" t="s">
        <v>226</v>
      </c>
      <c r="C103" s="133">
        <v>3</v>
      </c>
      <c r="D103" s="134">
        <v>0</v>
      </c>
      <c r="E103" s="129" t="s">
        <v>236</v>
      </c>
      <c r="F103" s="135">
        <f>SUM(F105:F110)</f>
        <v>0</v>
      </c>
      <c r="G103" s="135">
        <f t="shared" ref="G103:N103" si="28">SUM(G105:G110)</f>
        <v>0</v>
      </c>
      <c r="H103" s="135">
        <f t="shared" si="28"/>
        <v>0</v>
      </c>
      <c r="I103" s="135">
        <f t="shared" si="28"/>
        <v>0</v>
      </c>
      <c r="J103" s="135">
        <f t="shared" si="28"/>
        <v>0</v>
      </c>
      <c r="K103" s="135">
        <f t="shared" si="28"/>
        <v>0</v>
      </c>
      <c r="L103" s="135">
        <f t="shared" si="28"/>
        <v>0</v>
      </c>
      <c r="M103" s="135">
        <f t="shared" si="28"/>
        <v>0</v>
      </c>
      <c r="N103" s="135">
        <f t="shared" si="28"/>
        <v>0</v>
      </c>
    </row>
    <row r="104" spans="1:14" s="136" customFormat="1" ht="15">
      <c r="A104" s="132"/>
      <c r="B104" s="123"/>
      <c r="C104" s="133"/>
      <c r="D104" s="134"/>
      <c r="E104" s="129" t="s">
        <v>176</v>
      </c>
      <c r="F104" s="135"/>
      <c r="G104" s="137"/>
      <c r="H104" s="138"/>
      <c r="I104" s="135"/>
      <c r="J104" s="137"/>
      <c r="K104" s="138"/>
      <c r="L104" s="135"/>
      <c r="M104" s="137"/>
      <c r="N104" s="138"/>
    </row>
    <row r="105" spans="1:14" s="97" customFormat="1" ht="30" customHeight="1" thickBot="1">
      <c r="A105" s="132">
        <v>2431</v>
      </c>
      <c r="B105" s="144" t="s">
        <v>226</v>
      </c>
      <c r="C105" s="133">
        <v>3</v>
      </c>
      <c r="D105" s="134">
        <v>1</v>
      </c>
      <c r="E105" s="129" t="s">
        <v>237</v>
      </c>
      <c r="F105" s="139">
        <f t="shared" ref="F105:F110" si="29">SUM(G105:H105)</f>
        <v>0</v>
      </c>
      <c r="G105" s="137">
        <v>0</v>
      </c>
      <c r="H105" s="138">
        <v>0</v>
      </c>
      <c r="I105" s="139">
        <f t="shared" ref="I105:I110" si="30">SUM(J105:K105)</f>
        <v>0</v>
      </c>
      <c r="J105" s="137">
        <v>0</v>
      </c>
      <c r="K105" s="138">
        <v>0</v>
      </c>
      <c r="L105" s="139">
        <f t="shared" ref="L105:L110" si="31">SUM(M105:N105)</f>
        <v>0</v>
      </c>
      <c r="M105" s="137">
        <v>0</v>
      </c>
      <c r="N105" s="138">
        <v>0</v>
      </c>
    </row>
    <row r="106" spans="1:14" s="97" customFormat="1" ht="30.75" customHeight="1" thickBot="1">
      <c r="A106" s="132">
        <v>2432</v>
      </c>
      <c r="B106" s="144" t="s">
        <v>226</v>
      </c>
      <c r="C106" s="133">
        <v>3</v>
      </c>
      <c r="D106" s="134">
        <v>2</v>
      </c>
      <c r="E106" s="129" t="s">
        <v>238</v>
      </c>
      <c r="F106" s="139">
        <f t="shared" si="29"/>
        <v>0</v>
      </c>
      <c r="G106" s="137">
        <v>0</v>
      </c>
      <c r="H106" s="138">
        <v>0</v>
      </c>
      <c r="I106" s="139">
        <f t="shared" si="30"/>
        <v>0</v>
      </c>
      <c r="J106" s="137">
        <v>0</v>
      </c>
      <c r="K106" s="138">
        <v>0</v>
      </c>
      <c r="L106" s="139">
        <f t="shared" si="31"/>
        <v>0</v>
      </c>
      <c r="M106" s="137">
        <v>0</v>
      </c>
      <c r="N106" s="138">
        <v>0</v>
      </c>
    </row>
    <row r="107" spans="1:14" s="97" customFormat="1" ht="24" customHeight="1" thickBot="1">
      <c r="A107" s="132">
        <v>2433</v>
      </c>
      <c r="B107" s="144" t="s">
        <v>226</v>
      </c>
      <c r="C107" s="133">
        <v>3</v>
      </c>
      <c r="D107" s="134">
        <v>3</v>
      </c>
      <c r="E107" s="129" t="s">
        <v>239</v>
      </c>
      <c r="F107" s="139">
        <f t="shared" si="29"/>
        <v>0</v>
      </c>
      <c r="G107" s="137">
        <v>0</v>
      </c>
      <c r="H107" s="138">
        <v>0</v>
      </c>
      <c r="I107" s="139">
        <f t="shared" si="30"/>
        <v>0</v>
      </c>
      <c r="J107" s="137">
        <v>0</v>
      </c>
      <c r="K107" s="138">
        <v>0</v>
      </c>
      <c r="L107" s="139">
        <f t="shared" si="31"/>
        <v>0</v>
      </c>
      <c r="M107" s="137">
        <v>0</v>
      </c>
      <c r="N107" s="138">
        <v>0</v>
      </c>
    </row>
    <row r="108" spans="1:14" s="97" customFormat="1" ht="27.75" customHeight="1" thickBot="1">
      <c r="A108" s="132">
        <v>2434</v>
      </c>
      <c r="B108" s="144" t="s">
        <v>226</v>
      </c>
      <c r="C108" s="133">
        <v>3</v>
      </c>
      <c r="D108" s="134">
        <v>4</v>
      </c>
      <c r="E108" s="129" t="s">
        <v>240</v>
      </c>
      <c r="F108" s="139">
        <f t="shared" si="29"/>
        <v>0</v>
      </c>
      <c r="G108" s="137">
        <v>0</v>
      </c>
      <c r="H108" s="138">
        <v>0</v>
      </c>
      <c r="I108" s="139">
        <f t="shared" si="30"/>
        <v>0</v>
      </c>
      <c r="J108" s="137">
        <v>0</v>
      </c>
      <c r="K108" s="138">
        <v>0</v>
      </c>
      <c r="L108" s="139">
        <f t="shared" si="31"/>
        <v>0</v>
      </c>
      <c r="M108" s="137">
        <v>0</v>
      </c>
      <c r="N108" s="138">
        <v>0</v>
      </c>
    </row>
    <row r="109" spans="1:14" s="97" customFormat="1" ht="15.6" thickBot="1">
      <c r="A109" s="132">
        <v>2435</v>
      </c>
      <c r="B109" s="144" t="s">
        <v>226</v>
      </c>
      <c r="C109" s="133">
        <v>3</v>
      </c>
      <c r="D109" s="134">
        <v>5</v>
      </c>
      <c r="E109" s="129" t="s">
        <v>241</v>
      </c>
      <c r="F109" s="139">
        <f t="shared" si="29"/>
        <v>0</v>
      </c>
      <c r="G109" s="137">
        <v>0</v>
      </c>
      <c r="H109" s="138">
        <v>0</v>
      </c>
      <c r="I109" s="139">
        <f t="shared" si="30"/>
        <v>0</v>
      </c>
      <c r="J109" s="137">
        <v>0</v>
      </c>
      <c r="K109" s="138">
        <v>0</v>
      </c>
      <c r="L109" s="139">
        <f t="shared" si="31"/>
        <v>0</v>
      </c>
      <c r="M109" s="137">
        <v>0</v>
      </c>
      <c r="N109" s="138">
        <v>0</v>
      </c>
    </row>
    <row r="110" spans="1:14" s="97" customFormat="1" ht="23.25" customHeight="1" thickBot="1">
      <c r="A110" s="132">
        <v>2436</v>
      </c>
      <c r="B110" s="144" t="s">
        <v>226</v>
      </c>
      <c r="C110" s="133">
        <v>3</v>
      </c>
      <c r="D110" s="134">
        <v>6</v>
      </c>
      <c r="E110" s="129" t="s">
        <v>242</v>
      </c>
      <c r="F110" s="139">
        <f t="shared" si="29"/>
        <v>0</v>
      </c>
      <c r="G110" s="137">
        <v>0</v>
      </c>
      <c r="H110" s="138">
        <v>0</v>
      </c>
      <c r="I110" s="139">
        <f t="shared" si="30"/>
        <v>0</v>
      </c>
      <c r="J110" s="137">
        <v>0</v>
      </c>
      <c r="K110" s="138">
        <v>0</v>
      </c>
      <c r="L110" s="139">
        <f t="shared" si="31"/>
        <v>0</v>
      </c>
      <c r="M110" s="137">
        <v>0</v>
      </c>
      <c r="N110" s="138">
        <v>0</v>
      </c>
    </row>
    <row r="111" spans="1:14" s="97" customFormat="1" ht="35.25" customHeight="1">
      <c r="A111" s="132">
        <v>2440</v>
      </c>
      <c r="B111" s="144" t="s">
        <v>226</v>
      </c>
      <c r="C111" s="133">
        <v>4</v>
      </c>
      <c r="D111" s="134">
        <v>0</v>
      </c>
      <c r="E111" s="129" t="s">
        <v>243</v>
      </c>
      <c r="F111" s="135">
        <f>SUM(F113:F115)</f>
        <v>0</v>
      </c>
      <c r="G111" s="135">
        <f t="shared" ref="G111:N111" si="32">SUM(G113:G115)</f>
        <v>0</v>
      </c>
      <c r="H111" s="135">
        <f t="shared" si="32"/>
        <v>0</v>
      </c>
      <c r="I111" s="135">
        <f t="shared" si="32"/>
        <v>0</v>
      </c>
      <c r="J111" s="135">
        <f t="shared" si="32"/>
        <v>0</v>
      </c>
      <c r="K111" s="135">
        <f t="shared" si="32"/>
        <v>0</v>
      </c>
      <c r="L111" s="135">
        <f t="shared" si="32"/>
        <v>0</v>
      </c>
      <c r="M111" s="135">
        <f t="shared" si="32"/>
        <v>0</v>
      </c>
      <c r="N111" s="135">
        <f t="shared" si="32"/>
        <v>0</v>
      </c>
    </row>
    <row r="112" spans="1:14" s="136" customFormat="1" ht="15">
      <c r="A112" s="132"/>
      <c r="B112" s="123"/>
      <c r="C112" s="133"/>
      <c r="D112" s="134"/>
      <c r="E112" s="129" t="s">
        <v>176</v>
      </c>
      <c r="F112" s="135"/>
      <c r="G112" s="137"/>
      <c r="H112" s="138"/>
      <c r="I112" s="135"/>
      <c r="J112" s="137"/>
      <c r="K112" s="138"/>
      <c r="L112" s="135"/>
      <c r="M112" s="137"/>
      <c r="N112" s="138"/>
    </row>
    <row r="113" spans="1:14" s="97" customFormat="1" ht="48" customHeight="1" thickBot="1">
      <c r="A113" s="132">
        <v>2441</v>
      </c>
      <c r="B113" s="144" t="s">
        <v>226</v>
      </c>
      <c r="C113" s="133">
        <v>4</v>
      </c>
      <c r="D113" s="134">
        <v>1</v>
      </c>
      <c r="E113" s="129" t="s">
        <v>244</v>
      </c>
      <c r="F113" s="139">
        <f>SUM(G113:H113)</f>
        <v>0</v>
      </c>
      <c r="G113" s="137">
        <v>0</v>
      </c>
      <c r="H113" s="138">
        <v>0</v>
      </c>
      <c r="I113" s="139">
        <f>SUM(J113:K113)</f>
        <v>0</v>
      </c>
      <c r="J113" s="137">
        <v>0</v>
      </c>
      <c r="K113" s="138">
        <v>0</v>
      </c>
      <c r="L113" s="139">
        <f>SUM(M113:N113)</f>
        <v>0</v>
      </c>
      <c r="M113" s="137">
        <v>0</v>
      </c>
      <c r="N113" s="138">
        <v>0</v>
      </c>
    </row>
    <row r="114" spans="1:14" s="97" customFormat="1" ht="15.6" thickBot="1">
      <c r="A114" s="132">
        <v>2442</v>
      </c>
      <c r="B114" s="144" t="s">
        <v>226</v>
      </c>
      <c r="C114" s="133">
        <v>4</v>
      </c>
      <c r="D114" s="134">
        <v>2</v>
      </c>
      <c r="E114" s="129" t="s">
        <v>245</v>
      </c>
      <c r="F114" s="139">
        <f>SUM(G114:H114)</f>
        <v>0</v>
      </c>
      <c r="G114" s="137">
        <v>0</v>
      </c>
      <c r="H114" s="138">
        <v>0</v>
      </c>
      <c r="I114" s="139">
        <f>SUM(J114:K114)</f>
        <v>0</v>
      </c>
      <c r="J114" s="137">
        <v>0</v>
      </c>
      <c r="K114" s="138">
        <v>0</v>
      </c>
      <c r="L114" s="139">
        <f>SUM(M114:N114)</f>
        <v>0</v>
      </c>
      <c r="M114" s="137">
        <v>0</v>
      </c>
      <c r="N114" s="138">
        <v>0</v>
      </c>
    </row>
    <row r="115" spans="1:14" s="97" customFormat="1" ht="15.6" thickBot="1">
      <c r="A115" s="132">
        <v>2443</v>
      </c>
      <c r="B115" s="144" t="s">
        <v>226</v>
      </c>
      <c r="C115" s="133">
        <v>4</v>
      </c>
      <c r="D115" s="134">
        <v>3</v>
      </c>
      <c r="E115" s="129" t="s">
        <v>246</v>
      </c>
      <c r="F115" s="139">
        <f>SUM(G115:H115)</f>
        <v>0</v>
      </c>
      <c r="G115" s="137">
        <v>0</v>
      </c>
      <c r="H115" s="138">
        <v>0</v>
      </c>
      <c r="I115" s="139">
        <f>SUM(J115:K115)</f>
        <v>0</v>
      </c>
      <c r="J115" s="137">
        <v>0</v>
      </c>
      <c r="K115" s="138">
        <v>0</v>
      </c>
      <c r="L115" s="139">
        <f>SUM(M115:N115)</f>
        <v>0</v>
      </c>
      <c r="M115" s="137">
        <v>0</v>
      </c>
      <c r="N115" s="138">
        <v>0</v>
      </c>
    </row>
    <row r="116" spans="1:14" s="97" customFormat="1" ht="15">
      <c r="A116" s="132">
        <v>2450</v>
      </c>
      <c r="B116" s="144" t="s">
        <v>226</v>
      </c>
      <c r="C116" s="133">
        <v>5</v>
      </c>
      <c r="D116" s="134">
        <v>0</v>
      </c>
      <c r="E116" s="129" t="s">
        <v>247</v>
      </c>
      <c r="F116" s="135">
        <f>SUM(F118:F122)</f>
        <v>305032.09999999998</v>
      </c>
      <c r="G116" s="135">
        <f t="shared" ref="G116:N116" si="33">SUM(G118:G122)</f>
        <v>305032.09999999998</v>
      </c>
      <c r="H116" s="135">
        <f t="shared" si="33"/>
        <v>0</v>
      </c>
      <c r="I116" s="135">
        <f t="shared" si="33"/>
        <v>305032.09999999998</v>
      </c>
      <c r="J116" s="135">
        <f t="shared" si="33"/>
        <v>305032.09999999998</v>
      </c>
      <c r="K116" s="135">
        <f t="shared" si="33"/>
        <v>0</v>
      </c>
      <c r="L116" s="135">
        <f t="shared" si="33"/>
        <v>766.24599999999998</v>
      </c>
      <c r="M116" s="135">
        <f t="shared" si="33"/>
        <v>766.24599999999998</v>
      </c>
      <c r="N116" s="135">
        <f t="shared" si="33"/>
        <v>0</v>
      </c>
    </row>
    <row r="117" spans="1:14" s="136" customFormat="1" ht="15">
      <c r="A117" s="132"/>
      <c r="B117" s="123"/>
      <c r="C117" s="133"/>
      <c r="D117" s="134"/>
      <c r="E117" s="129" t="s">
        <v>176</v>
      </c>
      <c r="F117" s="135"/>
      <c r="G117" s="137"/>
      <c r="H117" s="138"/>
      <c r="I117" s="135"/>
      <c r="J117" s="137"/>
      <c r="K117" s="138"/>
      <c r="L117" s="135"/>
      <c r="M117" s="137"/>
      <c r="N117" s="138"/>
    </row>
    <row r="118" spans="1:14" s="97" customFormat="1" ht="15.6" thickBot="1">
      <c r="A118" s="132">
        <v>2451</v>
      </c>
      <c r="B118" s="144" t="s">
        <v>226</v>
      </c>
      <c r="C118" s="133">
        <v>5</v>
      </c>
      <c r="D118" s="134">
        <v>1</v>
      </c>
      <c r="E118" s="129" t="s">
        <v>248</v>
      </c>
      <c r="F118" s="139">
        <f>SUM(G118:H118)</f>
        <v>305032.09999999998</v>
      </c>
      <c r="G118" s="140">
        <v>305032.09999999998</v>
      </c>
      <c r="H118" s="141">
        <v>0</v>
      </c>
      <c r="I118" s="139">
        <f>SUM(J118:K118)</f>
        <v>305032.09999999998</v>
      </c>
      <c r="J118" s="140">
        <v>305032.09999999998</v>
      </c>
      <c r="K118" s="141">
        <v>0</v>
      </c>
      <c r="L118" s="139">
        <f>SUM(M118:N118)</f>
        <v>766.24599999999998</v>
      </c>
      <c r="M118" s="140">
        <v>766.24599999999998</v>
      </c>
      <c r="N118" s="141">
        <v>0</v>
      </c>
    </row>
    <row r="119" spans="1:14" s="97" customFormat="1" ht="15.6" thickBot="1">
      <c r="A119" s="132">
        <v>2452</v>
      </c>
      <c r="B119" s="144" t="s">
        <v>226</v>
      </c>
      <c r="C119" s="133">
        <v>5</v>
      </c>
      <c r="D119" s="134">
        <v>2</v>
      </c>
      <c r="E119" s="129" t="s">
        <v>249</v>
      </c>
      <c r="F119" s="139">
        <f>SUM(G119:H119)</f>
        <v>0</v>
      </c>
      <c r="G119" s="140">
        <v>0</v>
      </c>
      <c r="H119" s="141">
        <v>0</v>
      </c>
      <c r="I119" s="139">
        <f>SUM(J119:K119)</f>
        <v>0</v>
      </c>
      <c r="J119" s="140">
        <v>0</v>
      </c>
      <c r="K119" s="141">
        <v>0</v>
      </c>
      <c r="L119" s="139">
        <f>SUM(M119:N119)</f>
        <v>0</v>
      </c>
      <c r="M119" s="140">
        <v>0</v>
      </c>
      <c r="N119" s="141">
        <v>0</v>
      </c>
    </row>
    <row r="120" spans="1:14" s="97" customFormat="1" ht="15.6" thickBot="1">
      <c r="A120" s="132">
        <v>2453</v>
      </c>
      <c r="B120" s="144" t="s">
        <v>226</v>
      </c>
      <c r="C120" s="133">
        <v>5</v>
      </c>
      <c r="D120" s="134">
        <v>3</v>
      </c>
      <c r="E120" s="129" t="s">
        <v>250</v>
      </c>
      <c r="F120" s="139">
        <f>SUM(G120:H120)</f>
        <v>0</v>
      </c>
      <c r="G120" s="140">
        <v>0</v>
      </c>
      <c r="H120" s="141">
        <v>0</v>
      </c>
      <c r="I120" s="139">
        <f>SUM(J120:K120)</f>
        <v>0</v>
      </c>
      <c r="J120" s="140">
        <v>0</v>
      </c>
      <c r="K120" s="141">
        <v>0</v>
      </c>
      <c r="L120" s="139">
        <f>SUM(M120:N120)</f>
        <v>0</v>
      </c>
      <c r="M120" s="140">
        <v>0</v>
      </c>
      <c r="N120" s="141">
        <v>0</v>
      </c>
    </row>
    <row r="121" spans="1:14" s="97" customFormat="1" ht="15.6" thickBot="1">
      <c r="A121" s="132">
        <v>2454</v>
      </c>
      <c r="B121" s="144" t="s">
        <v>226</v>
      </c>
      <c r="C121" s="133">
        <v>5</v>
      </c>
      <c r="D121" s="134">
        <v>4</v>
      </c>
      <c r="E121" s="129" t="s">
        <v>251</v>
      </c>
      <c r="F121" s="139">
        <f>SUM(G121:H121)</f>
        <v>0</v>
      </c>
      <c r="G121" s="140">
        <v>0</v>
      </c>
      <c r="H121" s="141">
        <v>0</v>
      </c>
      <c r="I121" s="139">
        <f>SUM(J121:K121)</f>
        <v>0</v>
      </c>
      <c r="J121" s="140">
        <v>0</v>
      </c>
      <c r="K121" s="141">
        <v>0</v>
      </c>
      <c r="L121" s="139">
        <f>SUM(M121:N121)</f>
        <v>0</v>
      </c>
      <c r="M121" s="140">
        <v>0</v>
      </c>
      <c r="N121" s="141">
        <v>0</v>
      </c>
    </row>
    <row r="122" spans="1:14" s="97" customFormat="1" ht="39" customHeight="1" thickBot="1">
      <c r="A122" s="132">
        <v>2455</v>
      </c>
      <c r="B122" s="144" t="s">
        <v>226</v>
      </c>
      <c r="C122" s="133">
        <v>5</v>
      </c>
      <c r="D122" s="134">
        <v>5</v>
      </c>
      <c r="E122" s="129" t="s">
        <v>252</v>
      </c>
      <c r="F122" s="139">
        <f>SUM(G122:H122)</f>
        <v>0</v>
      </c>
      <c r="G122" s="140">
        <v>0</v>
      </c>
      <c r="H122" s="141">
        <v>0</v>
      </c>
      <c r="I122" s="139">
        <f>SUM(J122:K122)</f>
        <v>0</v>
      </c>
      <c r="J122" s="140">
        <v>0</v>
      </c>
      <c r="K122" s="141">
        <v>0</v>
      </c>
      <c r="L122" s="139">
        <f>SUM(M122:N122)</f>
        <v>0</v>
      </c>
      <c r="M122" s="140">
        <v>0</v>
      </c>
      <c r="N122" s="141">
        <v>0</v>
      </c>
    </row>
    <row r="123" spans="1:14" s="97" customFormat="1" ht="15">
      <c r="A123" s="132">
        <v>2460</v>
      </c>
      <c r="B123" s="144" t="s">
        <v>226</v>
      </c>
      <c r="C123" s="133">
        <v>6</v>
      </c>
      <c r="D123" s="134">
        <v>0</v>
      </c>
      <c r="E123" s="129" t="s">
        <v>253</v>
      </c>
      <c r="F123" s="135">
        <f>SUM(F125)</f>
        <v>0</v>
      </c>
      <c r="G123" s="135">
        <f t="shared" ref="G123:N123" si="34">SUM(G125)</f>
        <v>0</v>
      </c>
      <c r="H123" s="135">
        <f t="shared" si="34"/>
        <v>0</v>
      </c>
      <c r="I123" s="135">
        <f t="shared" si="34"/>
        <v>0</v>
      </c>
      <c r="J123" s="135">
        <f t="shared" si="34"/>
        <v>0</v>
      </c>
      <c r="K123" s="135">
        <f t="shared" si="34"/>
        <v>0</v>
      </c>
      <c r="L123" s="135">
        <f t="shared" si="34"/>
        <v>0</v>
      </c>
      <c r="M123" s="135">
        <f t="shared" si="34"/>
        <v>0</v>
      </c>
      <c r="N123" s="135">
        <f t="shared" si="34"/>
        <v>0</v>
      </c>
    </row>
    <row r="124" spans="1:14" s="136" customFormat="1" ht="15">
      <c r="A124" s="132"/>
      <c r="B124" s="123"/>
      <c r="C124" s="133"/>
      <c r="D124" s="134"/>
      <c r="E124" s="129" t="s">
        <v>176</v>
      </c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spans="1:14" s="97" customFormat="1" ht="15.6" thickBot="1">
      <c r="A125" s="132">
        <v>2461</v>
      </c>
      <c r="B125" s="144" t="s">
        <v>226</v>
      </c>
      <c r="C125" s="133">
        <v>6</v>
      </c>
      <c r="D125" s="134">
        <v>1</v>
      </c>
      <c r="E125" s="129" t="s">
        <v>254</v>
      </c>
      <c r="F125" s="139">
        <f>SUM(G125:H125)</f>
        <v>0</v>
      </c>
      <c r="G125" s="140">
        <v>0</v>
      </c>
      <c r="H125" s="141">
        <v>0</v>
      </c>
      <c r="I125" s="139">
        <f>SUM(J125:K125)</f>
        <v>0</v>
      </c>
      <c r="J125" s="140">
        <v>0</v>
      </c>
      <c r="K125" s="141">
        <v>0</v>
      </c>
      <c r="L125" s="139">
        <f>SUM(M125:N125)</f>
        <v>0</v>
      </c>
      <c r="M125" s="140">
        <v>0</v>
      </c>
      <c r="N125" s="141">
        <v>0</v>
      </c>
    </row>
    <row r="126" spans="1:14" s="97" customFormat="1" ht="15">
      <c r="A126" s="132">
        <v>2470</v>
      </c>
      <c r="B126" s="144" t="s">
        <v>226</v>
      </c>
      <c r="C126" s="133">
        <v>7</v>
      </c>
      <c r="D126" s="134">
        <v>0</v>
      </c>
      <c r="E126" s="129" t="s">
        <v>255</v>
      </c>
      <c r="F126" s="135">
        <f>SUM(F128:F131)</f>
        <v>0</v>
      </c>
      <c r="G126" s="135">
        <f t="shared" ref="G126:N126" si="35">SUM(G128:G131)</f>
        <v>0</v>
      </c>
      <c r="H126" s="135">
        <f t="shared" si="35"/>
        <v>0</v>
      </c>
      <c r="I126" s="135">
        <f t="shared" si="35"/>
        <v>0</v>
      </c>
      <c r="J126" s="135">
        <f t="shared" si="35"/>
        <v>0</v>
      </c>
      <c r="K126" s="135">
        <f t="shared" si="35"/>
        <v>0</v>
      </c>
      <c r="L126" s="135">
        <f t="shared" si="35"/>
        <v>0</v>
      </c>
      <c r="M126" s="135">
        <f t="shared" si="35"/>
        <v>0</v>
      </c>
      <c r="N126" s="135">
        <f t="shared" si="35"/>
        <v>0</v>
      </c>
    </row>
    <row r="127" spans="1:14" s="136" customFormat="1" ht="15">
      <c r="A127" s="132"/>
      <c r="B127" s="123"/>
      <c r="C127" s="133"/>
      <c r="D127" s="134"/>
      <c r="E127" s="129" t="s">
        <v>176</v>
      </c>
      <c r="F127" s="135"/>
      <c r="G127" s="137"/>
      <c r="H127" s="138"/>
      <c r="I127" s="135"/>
      <c r="J127" s="137"/>
      <c r="K127" s="138"/>
      <c r="L127" s="135"/>
      <c r="M127" s="137"/>
      <c r="N127" s="138"/>
    </row>
    <row r="128" spans="1:14" s="97" customFormat="1" ht="41.25" customHeight="1" thickBot="1">
      <c r="A128" s="132">
        <v>2471</v>
      </c>
      <c r="B128" s="144" t="s">
        <v>226</v>
      </c>
      <c r="C128" s="133">
        <v>7</v>
      </c>
      <c r="D128" s="134">
        <v>1</v>
      </c>
      <c r="E128" s="129" t="s">
        <v>256</v>
      </c>
      <c r="F128" s="139">
        <f>SUM(G128:H128)</f>
        <v>0</v>
      </c>
      <c r="G128" s="140">
        <v>0</v>
      </c>
      <c r="H128" s="141">
        <v>0</v>
      </c>
      <c r="I128" s="139">
        <f>SUM(J128:K128)</f>
        <v>0</v>
      </c>
      <c r="J128" s="140">
        <v>0</v>
      </c>
      <c r="K128" s="141">
        <v>0</v>
      </c>
      <c r="L128" s="139">
        <f>SUM(M128:N128)</f>
        <v>0</v>
      </c>
      <c r="M128" s="140">
        <v>0</v>
      </c>
      <c r="N128" s="141">
        <v>0</v>
      </c>
    </row>
    <row r="129" spans="1:14" s="97" customFormat="1" ht="49.5" customHeight="1" thickBot="1">
      <c r="A129" s="132">
        <v>2472</v>
      </c>
      <c r="B129" s="144" t="s">
        <v>226</v>
      </c>
      <c r="C129" s="133">
        <v>7</v>
      </c>
      <c r="D129" s="134">
        <v>2</v>
      </c>
      <c r="E129" s="129" t="s">
        <v>257</v>
      </c>
      <c r="F129" s="139">
        <f>SUM(G129:H129)</f>
        <v>0</v>
      </c>
      <c r="G129" s="140">
        <v>0</v>
      </c>
      <c r="H129" s="141">
        <v>0</v>
      </c>
      <c r="I129" s="139">
        <f>SUM(J129:K129)</f>
        <v>0</v>
      </c>
      <c r="J129" s="140">
        <v>0</v>
      </c>
      <c r="K129" s="141">
        <v>0</v>
      </c>
      <c r="L129" s="139">
        <f>SUM(M129:N129)</f>
        <v>0</v>
      </c>
      <c r="M129" s="140">
        <v>0</v>
      </c>
      <c r="N129" s="141">
        <v>0</v>
      </c>
    </row>
    <row r="130" spans="1:14" s="97" customFormat="1" ht="15.6" thickBot="1">
      <c r="A130" s="132">
        <v>2473</v>
      </c>
      <c r="B130" s="144" t="s">
        <v>226</v>
      </c>
      <c r="C130" s="133">
        <v>7</v>
      </c>
      <c r="D130" s="134">
        <v>3</v>
      </c>
      <c r="E130" s="129" t="s">
        <v>258</v>
      </c>
      <c r="F130" s="139">
        <f>SUM(G130:H130)</f>
        <v>0</v>
      </c>
      <c r="G130" s="140">
        <v>0</v>
      </c>
      <c r="H130" s="141">
        <v>0</v>
      </c>
      <c r="I130" s="139">
        <f>SUM(J130:K130)</f>
        <v>0</v>
      </c>
      <c r="J130" s="140">
        <v>0</v>
      </c>
      <c r="K130" s="141">
        <v>0</v>
      </c>
      <c r="L130" s="139">
        <f>SUM(M130:N130)</f>
        <v>0</v>
      </c>
      <c r="M130" s="140">
        <v>0</v>
      </c>
      <c r="N130" s="141">
        <v>0</v>
      </c>
    </row>
    <row r="131" spans="1:14" s="97" customFormat="1" ht="36" customHeight="1" thickBot="1">
      <c r="A131" s="132">
        <v>2474</v>
      </c>
      <c r="B131" s="144" t="s">
        <v>226</v>
      </c>
      <c r="C131" s="133">
        <v>7</v>
      </c>
      <c r="D131" s="134">
        <v>4</v>
      </c>
      <c r="E131" s="129" t="s">
        <v>259</v>
      </c>
      <c r="F131" s="139">
        <f>SUM(G131:H131)</f>
        <v>0</v>
      </c>
      <c r="G131" s="140">
        <v>0</v>
      </c>
      <c r="H131" s="141">
        <v>0</v>
      </c>
      <c r="I131" s="139">
        <f>SUM(J131:K131)</f>
        <v>0</v>
      </c>
      <c r="J131" s="140">
        <v>0</v>
      </c>
      <c r="K131" s="141">
        <v>0</v>
      </c>
      <c r="L131" s="139">
        <f>SUM(M131:N131)</f>
        <v>0</v>
      </c>
      <c r="M131" s="140">
        <v>0</v>
      </c>
      <c r="N131" s="141">
        <v>0</v>
      </c>
    </row>
    <row r="132" spans="1:14" s="97" customFormat="1" ht="31.5" customHeight="1">
      <c r="A132" s="132">
        <v>2480</v>
      </c>
      <c r="B132" s="144" t="s">
        <v>226</v>
      </c>
      <c r="C132" s="133">
        <v>8</v>
      </c>
      <c r="D132" s="134">
        <v>0</v>
      </c>
      <c r="E132" s="129" t="s">
        <v>260</v>
      </c>
      <c r="F132" s="135">
        <f>SUM(F134:F140)</f>
        <v>0</v>
      </c>
      <c r="G132" s="135">
        <f t="shared" ref="G132:N132" si="36">SUM(G134:G140)</f>
        <v>0</v>
      </c>
      <c r="H132" s="135">
        <f t="shared" si="36"/>
        <v>0</v>
      </c>
      <c r="I132" s="135">
        <f t="shared" si="36"/>
        <v>0</v>
      </c>
      <c r="J132" s="135">
        <f t="shared" si="36"/>
        <v>0</v>
      </c>
      <c r="K132" s="135">
        <f t="shared" si="36"/>
        <v>0</v>
      </c>
      <c r="L132" s="135">
        <f t="shared" si="36"/>
        <v>0</v>
      </c>
      <c r="M132" s="135">
        <f t="shared" si="36"/>
        <v>0</v>
      </c>
      <c r="N132" s="135">
        <f t="shared" si="36"/>
        <v>0</v>
      </c>
    </row>
    <row r="133" spans="1:14" s="136" customFormat="1" ht="15">
      <c r="A133" s="132"/>
      <c r="B133" s="123"/>
      <c r="C133" s="133"/>
      <c r="D133" s="134"/>
      <c r="E133" s="129" t="s">
        <v>176</v>
      </c>
      <c r="F133" s="135"/>
      <c r="G133" s="137"/>
      <c r="H133" s="138"/>
      <c r="I133" s="135"/>
      <c r="J133" s="137"/>
      <c r="K133" s="138"/>
      <c r="L133" s="135"/>
      <c r="M133" s="137"/>
      <c r="N133" s="138"/>
    </row>
    <row r="134" spans="1:14" s="97" customFormat="1" ht="57.75" customHeight="1" thickBot="1">
      <c r="A134" s="132">
        <v>2481</v>
      </c>
      <c r="B134" s="144" t="s">
        <v>226</v>
      </c>
      <c r="C134" s="133">
        <v>8</v>
      </c>
      <c r="D134" s="134">
        <v>1</v>
      </c>
      <c r="E134" s="129" t="s">
        <v>261</v>
      </c>
      <c r="F134" s="139">
        <f t="shared" ref="F134:F140" si="37">SUM(G134:H134)</f>
        <v>0</v>
      </c>
      <c r="G134" s="140">
        <v>0</v>
      </c>
      <c r="H134" s="141">
        <v>0</v>
      </c>
      <c r="I134" s="139">
        <f t="shared" ref="I134:I140" si="38">SUM(J134:K134)</f>
        <v>0</v>
      </c>
      <c r="J134" s="140">
        <v>0</v>
      </c>
      <c r="K134" s="141">
        <v>0</v>
      </c>
      <c r="L134" s="139">
        <f t="shared" ref="L134:L140" si="39">SUM(M134:N134)</f>
        <v>0</v>
      </c>
      <c r="M134" s="140">
        <v>0</v>
      </c>
      <c r="N134" s="141">
        <v>0</v>
      </c>
    </row>
    <row r="135" spans="1:14" s="97" customFormat="1" ht="49.5" customHeight="1" thickBot="1">
      <c r="A135" s="132">
        <v>2482</v>
      </c>
      <c r="B135" s="144" t="s">
        <v>226</v>
      </c>
      <c r="C135" s="133">
        <v>8</v>
      </c>
      <c r="D135" s="134">
        <v>2</v>
      </c>
      <c r="E135" s="129" t="s">
        <v>262</v>
      </c>
      <c r="F135" s="139">
        <f t="shared" si="37"/>
        <v>0</v>
      </c>
      <c r="G135" s="140">
        <v>0</v>
      </c>
      <c r="H135" s="141">
        <v>0</v>
      </c>
      <c r="I135" s="139">
        <f t="shared" si="38"/>
        <v>0</v>
      </c>
      <c r="J135" s="140">
        <v>0</v>
      </c>
      <c r="K135" s="141">
        <v>0</v>
      </c>
      <c r="L135" s="139">
        <f t="shared" si="39"/>
        <v>0</v>
      </c>
      <c r="M135" s="140">
        <v>0</v>
      </c>
      <c r="N135" s="141">
        <v>0</v>
      </c>
    </row>
    <row r="136" spans="1:14" s="97" customFormat="1" ht="39.75" customHeight="1" thickBot="1">
      <c r="A136" s="132">
        <v>2483</v>
      </c>
      <c r="B136" s="144" t="s">
        <v>226</v>
      </c>
      <c r="C136" s="133">
        <v>8</v>
      </c>
      <c r="D136" s="134">
        <v>3</v>
      </c>
      <c r="E136" s="129" t="s">
        <v>263</v>
      </c>
      <c r="F136" s="139">
        <f t="shared" si="37"/>
        <v>0</v>
      </c>
      <c r="G136" s="140">
        <v>0</v>
      </c>
      <c r="H136" s="141">
        <v>0</v>
      </c>
      <c r="I136" s="139">
        <f t="shared" si="38"/>
        <v>0</v>
      </c>
      <c r="J136" s="140">
        <v>0</v>
      </c>
      <c r="K136" s="141">
        <v>0</v>
      </c>
      <c r="L136" s="139">
        <f t="shared" si="39"/>
        <v>0</v>
      </c>
      <c r="M136" s="140">
        <v>0</v>
      </c>
      <c r="N136" s="141">
        <v>0</v>
      </c>
    </row>
    <row r="137" spans="1:14" s="97" customFormat="1" ht="54" customHeight="1" thickBot="1">
      <c r="A137" s="132">
        <v>2484</v>
      </c>
      <c r="B137" s="144" t="s">
        <v>226</v>
      </c>
      <c r="C137" s="133">
        <v>8</v>
      </c>
      <c r="D137" s="134">
        <v>4</v>
      </c>
      <c r="E137" s="129" t="s">
        <v>264</v>
      </c>
      <c r="F137" s="139">
        <f t="shared" si="37"/>
        <v>0</v>
      </c>
      <c r="G137" s="140">
        <v>0</v>
      </c>
      <c r="H137" s="141">
        <v>0</v>
      </c>
      <c r="I137" s="139">
        <f t="shared" si="38"/>
        <v>0</v>
      </c>
      <c r="J137" s="140">
        <v>0</v>
      </c>
      <c r="K137" s="141">
        <v>0</v>
      </c>
      <c r="L137" s="139">
        <f t="shared" si="39"/>
        <v>0</v>
      </c>
      <c r="M137" s="140">
        <v>0</v>
      </c>
      <c r="N137" s="141">
        <v>0</v>
      </c>
    </row>
    <row r="138" spans="1:14" s="97" customFormat="1" ht="36.75" customHeight="1" thickBot="1">
      <c r="A138" s="132">
        <v>2485</v>
      </c>
      <c r="B138" s="144" t="s">
        <v>226</v>
      </c>
      <c r="C138" s="133">
        <v>8</v>
      </c>
      <c r="D138" s="134">
        <v>5</v>
      </c>
      <c r="E138" s="129" t="s">
        <v>265</v>
      </c>
      <c r="F138" s="139">
        <f t="shared" si="37"/>
        <v>0</v>
      </c>
      <c r="G138" s="140">
        <v>0</v>
      </c>
      <c r="H138" s="141">
        <v>0</v>
      </c>
      <c r="I138" s="139">
        <f t="shared" si="38"/>
        <v>0</v>
      </c>
      <c r="J138" s="140">
        <v>0</v>
      </c>
      <c r="K138" s="141">
        <v>0</v>
      </c>
      <c r="L138" s="139">
        <f t="shared" si="39"/>
        <v>0</v>
      </c>
      <c r="M138" s="140">
        <v>0</v>
      </c>
      <c r="N138" s="141">
        <v>0</v>
      </c>
    </row>
    <row r="139" spans="1:14" s="97" customFormat="1" ht="36.75" customHeight="1" thickBot="1">
      <c r="A139" s="132">
        <v>2486</v>
      </c>
      <c r="B139" s="144" t="s">
        <v>226</v>
      </c>
      <c r="C139" s="133">
        <v>8</v>
      </c>
      <c r="D139" s="134">
        <v>6</v>
      </c>
      <c r="E139" s="129" t="s">
        <v>266</v>
      </c>
      <c r="F139" s="139">
        <f t="shared" si="37"/>
        <v>0</v>
      </c>
      <c r="G139" s="140">
        <v>0</v>
      </c>
      <c r="H139" s="141">
        <v>0</v>
      </c>
      <c r="I139" s="139">
        <f t="shared" si="38"/>
        <v>0</v>
      </c>
      <c r="J139" s="140">
        <v>0</v>
      </c>
      <c r="K139" s="141">
        <v>0</v>
      </c>
      <c r="L139" s="139">
        <f t="shared" si="39"/>
        <v>0</v>
      </c>
      <c r="M139" s="140">
        <v>0</v>
      </c>
      <c r="N139" s="141">
        <v>0</v>
      </c>
    </row>
    <row r="140" spans="1:14" s="97" customFormat="1" ht="42" customHeight="1" thickBot="1">
      <c r="A140" s="132">
        <v>2487</v>
      </c>
      <c r="B140" s="144" t="s">
        <v>226</v>
      </c>
      <c r="C140" s="133">
        <v>8</v>
      </c>
      <c r="D140" s="134">
        <v>7</v>
      </c>
      <c r="E140" s="129" t="s">
        <v>267</v>
      </c>
      <c r="F140" s="139">
        <f t="shared" si="37"/>
        <v>0</v>
      </c>
      <c r="G140" s="140">
        <v>0</v>
      </c>
      <c r="H140" s="141">
        <v>0</v>
      </c>
      <c r="I140" s="139">
        <f t="shared" si="38"/>
        <v>0</v>
      </c>
      <c r="J140" s="140">
        <v>0</v>
      </c>
      <c r="K140" s="141">
        <v>0</v>
      </c>
      <c r="L140" s="139">
        <f t="shared" si="39"/>
        <v>0</v>
      </c>
      <c r="M140" s="140">
        <v>0</v>
      </c>
      <c r="N140" s="141">
        <v>0</v>
      </c>
    </row>
    <row r="141" spans="1:14" s="97" customFormat="1" ht="41.25" customHeight="1">
      <c r="A141" s="132">
        <v>2490</v>
      </c>
      <c r="B141" s="144" t="s">
        <v>226</v>
      </c>
      <c r="C141" s="133">
        <v>9</v>
      </c>
      <c r="D141" s="134">
        <v>0</v>
      </c>
      <c r="E141" s="129" t="s">
        <v>268</v>
      </c>
      <c r="F141" s="135">
        <f>SUM(F143)</f>
        <v>-100000</v>
      </c>
      <c r="G141" s="135">
        <f t="shared" ref="G141:N141" si="40">SUM(G143)</f>
        <v>0</v>
      </c>
      <c r="H141" s="135">
        <f t="shared" si="40"/>
        <v>-100000</v>
      </c>
      <c r="I141" s="135">
        <f t="shared" si="40"/>
        <v>-100000</v>
      </c>
      <c r="J141" s="135">
        <f t="shared" si="40"/>
        <v>0</v>
      </c>
      <c r="K141" s="135">
        <f t="shared" si="40"/>
        <v>-100000</v>
      </c>
      <c r="L141" s="135">
        <f t="shared" si="40"/>
        <v>-44520.7143</v>
      </c>
      <c r="M141" s="135">
        <f t="shared" si="40"/>
        <v>0</v>
      </c>
      <c r="N141" s="135">
        <f t="shared" si="40"/>
        <v>-44520.7143</v>
      </c>
    </row>
    <row r="142" spans="1:14" s="136" customFormat="1" ht="15">
      <c r="A142" s="132"/>
      <c r="B142" s="123"/>
      <c r="C142" s="133"/>
      <c r="D142" s="134"/>
      <c r="E142" s="129" t="s">
        <v>176</v>
      </c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spans="1:14" s="97" customFormat="1" ht="40.5" customHeight="1" thickBot="1">
      <c r="A143" s="132">
        <v>2491</v>
      </c>
      <c r="B143" s="144" t="s">
        <v>226</v>
      </c>
      <c r="C143" s="133">
        <v>9</v>
      </c>
      <c r="D143" s="134">
        <v>1</v>
      </c>
      <c r="E143" s="129" t="s">
        <v>268</v>
      </c>
      <c r="F143" s="139">
        <f>SUM(G143:H143)</f>
        <v>-100000</v>
      </c>
      <c r="G143" s="140">
        <v>0</v>
      </c>
      <c r="H143" s="141">
        <v>-100000</v>
      </c>
      <c r="I143" s="139">
        <f>SUM(J143:K143)</f>
        <v>-100000</v>
      </c>
      <c r="J143" s="140">
        <v>0</v>
      </c>
      <c r="K143" s="141">
        <v>-100000</v>
      </c>
      <c r="L143" s="139">
        <f>SUM(M143:N143)</f>
        <v>-44520.7143</v>
      </c>
      <c r="M143" s="140">
        <v>0</v>
      </c>
      <c r="N143" s="141">
        <v>-44520.7143</v>
      </c>
    </row>
    <row r="144" spans="1:14" s="128" customFormat="1" ht="63.75" customHeight="1">
      <c r="A144" s="132">
        <v>2500</v>
      </c>
      <c r="B144" s="144" t="s">
        <v>269</v>
      </c>
      <c r="C144" s="133">
        <v>0</v>
      </c>
      <c r="D144" s="134">
        <v>0</v>
      </c>
      <c r="E144" s="129" t="s">
        <v>270</v>
      </c>
      <c r="F144" s="135">
        <f>SUM(F146,F149,F152,F155,F158,F161,)</f>
        <v>113270</v>
      </c>
      <c r="G144" s="135">
        <f t="shared" ref="G144:N144" si="41">SUM(G146,G149,G152,G155,G158,G161,)</f>
        <v>91010</v>
      </c>
      <c r="H144" s="135">
        <f t="shared" si="41"/>
        <v>22260</v>
      </c>
      <c r="I144" s="135">
        <f t="shared" si="41"/>
        <v>113270</v>
      </c>
      <c r="J144" s="135">
        <f t="shared" si="41"/>
        <v>91010</v>
      </c>
      <c r="K144" s="135">
        <f t="shared" si="41"/>
        <v>22260</v>
      </c>
      <c r="L144" s="135">
        <f t="shared" si="41"/>
        <v>11773.387999999999</v>
      </c>
      <c r="M144" s="135">
        <f t="shared" si="41"/>
        <v>10675.588</v>
      </c>
      <c r="N144" s="135">
        <f t="shared" si="41"/>
        <v>1097.8</v>
      </c>
    </row>
    <row r="145" spans="1:14" s="97" customFormat="1" ht="15">
      <c r="A145" s="122"/>
      <c r="B145" s="123"/>
      <c r="C145" s="124"/>
      <c r="D145" s="125"/>
      <c r="E145" s="129" t="s">
        <v>11</v>
      </c>
      <c r="F145" s="127"/>
      <c r="G145" s="130"/>
      <c r="H145" s="131"/>
      <c r="I145" s="127"/>
      <c r="J145" s="130"/>
      <c r="K145" s="131"/>
      <c r="L145" s="127"/>
      <c r="M145" s="130"/>
      <c r="N145" s="131"/>
    </row>
    <row r="146" spans="1:14" s="97" customFormat="1" ht="15">
      <c r="A146" s="132">
        <v>2510</v>
      </c>
      <c r="B146" s="144" t="s">
        <v>269</v>
      </c>
      <c r="C146" s="133">
        <v>1</v>
      </c>
      <c r="D146" s="134">
        <v>0</v>
      </c>
      <c r="E146" s="129" t="s">
        <v>271</v>
      </c>
      <c r="F146" s="135">
        <f>SUM(F148)</f>
        <v>71710</v>
      </c>
      <c r="G146" s="135">
        <f t="shared" ref="G146:N146" si="42">SUM(G148)</f>
        <v>59450</v>
      </c>
      <c r="H146" s="135">
        <f t="shared" si="42"/>
        <v>12260</v>
      </c>
      <c r="I146" s="135">
        <f t="shared" si="42"/>
        <v>71710</v>
      </c>
      <c r="J146" s="135">
        <f t="shared" si="42"/>
        <v>59450</v>
      </c>
      <c r="K146" s="135">
        <f t="shared" si="42"/>
        <v>12260</v>
      </c>
      <c r="L146" s="135">
        <f t="shared" si="42"/>
        <v>10733.602999999999</v>
      </c>
      <c r="M146" s="135">
        <f t="shared" si="42"/>
        <v>9635.8029999999999</v>
      </c>
      <c r="N146" s="135">
        <f t="shared" si="42"/>
        <v>1097.8</v>
      </c>
    </row>
    <row r="147" spans="1:14" s="136" customFormat="1" ht="15">
      <c r="A147" s="132"/>
      <c r="B147" s="123"/>
      <c r="C147" s="133"/>
      <c r="D147" s="134"/>
      <c r="E147" s="129" t="s">
        <v>176</v>
      </c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spans="1:14" s="97" customFormat="1" ht="15.6" thickBot="1">
      <c r="A148" s="132">
        <v>2511</v>
      </c>
      <c r="B148" s="144" t="s">
        <v>269</v>
      </c>
      <c r="C148" s="133">
        <v>1</v>
      </c>
      <c r="D148" s="134">
        <v>1</v>
      </c>
      <c r="E148" s="129" t="s">
        <v>271</v>
      </c>
      <c r="F148" s="139">
        <f>SUM(G148:H148)</f>
        <v>71710</v>
      </c>
      <c r="G148" s="140">
        <v>59450</v>
      </c>
      <c r="H148" s="141">
        <v>12260</v>
      </c>
      <c r="I148" s="139">
        <f>SUM(J148:K148)</f>
        <v>71710</v>
      </c>
      <c r="J148" s="140">
        <v>59450</v>
      </c>
      <c r="K148" s="141">
        <v>12260</v>
      </c>
      <c r="L148" s="139">
        <f>SUM(M148:N148)</f>
        <v>10733.602999999999</v>
      </c>
      <c r="M148" s="140">
        <v>9635.8029999999999</v>
      </c>
      <c r="N148" s="141">
        <v>1097.8</v>
      </c>
    </row>
    <row r="149" spans="1:14" s="97" customFormat="1" ht="15">
      <c r="A149" s="132">
        <v>2520</v>
      </c>
      <c r="B149" s="144" t="s">
        <v>269</v>
      </c>
      <c r="C149" s="133">
        <v>2</v>
      </c>
      <c r="D149" s="134">
        <v>0</v>
      </c>
      <c r="E149" s="129" t="s">
        <v>272</v>
      </c>
      <c r="F149" s="135">
        <f>SUM(F151)</f>
        <v>0</v>
      </c>
      <c r="G149" s="135">
        <f t="shared" ref="G149:N149" si="43">SUM(G151)</f>
        <v>0</v>
      </c>
      <c r="H149" s="135">
        <f t="shared" si="43"/>
        <v>0</v>
      </c>
      <c r="I149" s="135">
        <f t="shared" si="43"/>
        <v>0</v>
      </c>
      <c r="J149" s="135">
        <f t="shared" si="43"/>
        <v>0</v>
      </c>
      <c r="K149" s="135">
        <f t="shared" si="43"/>
        <v>0</v>
      </c>
      <c r="L149" s="135">
        <f t="shared" si="43"/>
        <v>0</v>
      </c>
      <c r="M149" s="135">
        <f t="shared" si="43"/>
        <v>0</v>
      </c>
      <c r="N149" s="135">
        <f t="shared" si="43"/>
        <v>0</v>
      </c>
    </row>
    <row r="150" spans="1:14" s="136" customFormat="1" ht="15">
      <c r="A150" s="132"/>
      <c r="B150" s="123"/>
      <c r="C150" s="133"/>
      <c r="D150" s="134"/>
      <c r="E150" s="129" t="s">
        <v>176</v>
      </c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spans="1:14" s="97" customFormat="1" ht="15.6" thickBot="1">
      <c r="A151" s="132">
        <v>2521</v>
      </c>
      <c r="B151" s="144" t="s">
        <v>269</v>
      </c>
      <c r="C151" s="133">
        <v>2</v>
      </c>
      <c r="D151" s="134">
        <v>1</v>
      </c>
      <c r="E151" s="129" t="s">
        <v>273</v>
      </c>
      <c r="F151" s="139">
        <f>SUM(G151:H151)</f>
        <v>0</v>
      </c>
      <c r="G151" s="140">
        <v>0</v>
      </c>
      <c r="H151" s="141">
        <v>0</v>
      </c>
      <c r="I151" s="139">
        <f>SUM(J151:K151)</f>
        <v>0</v>
      </c>
      <c r="J151" s="140">
        <v>0</v>
      </c>
      <c r="K151" s="141">
        <v>0</v>
      </c>
      <c r="L151" s="139">
        <f>SUM(M151:N151)</f>
        <v>0</v>
      </c>
      <c r="M151" s="140">
        <v>0</v>
      </c>
      <c r="N151" s="141">
        <v>0</v>
      </c>
    </row>
    <row r="152" spans="1:14" s="97" customFormat="1" ht="30" customHeight="1">
      <c r="A152" s="132">
        <v>2530</v>
      </c>
      <c r="B152" s="144" t="s">
        <v>269</v>
      </c>
      <c r="C152" s="133">
        <v>3</v>
      </c>
      <c r="D152" s="134">
        <v>0</v>
      </c>
      <c r="E152" s="129" t="s">
        <v>274</v>
      </c>
      <c r="F152" s="135">
        <f>SUM(F154)</f>
        <v>0</v>
      </c>
      <c r="G152" s="135">
        <f t="shared" ref="G152:N152" si="44">SUM(G154)</f>
        <v>0</v>
      </c>
      <c r="H152" s="135">
        <f t="shared" si="44"/>
        <v>0</v>
      </c>
      <c r="I152" s="135">
        <f t="shared" si="44"/>
        <v>0</v>
      </c>
      <c r="J152" s="135">
        <f t="shared" si="44"/>
        <v>0</v>
      </c>
      <c r="K152" s="135">
        <f t="shared" si="44"/>
        <v>0</v>
      </c>
      <c r="L152" s="135">
        <f t="shared" si="44"/>
        <v>0</v>
      </c>
      <c r="M152" s="135">
        <f t="shared" si="44"/>
        <v>0</v>
      </c>
      <c r="N152" s="135">
        <f t="shared" si="44"/>
        <v>0</v>
      </c>
    </row>
    <row r="153" spans="1:14" s="136" customFormat="1" ht="15">
      <c r="A153" s="132"/>
      <c r="B153" s="123"/>
      <c r="C153" s="133"/>
      <c r="D153" s="134"/>
      <c r="E153" s="129" t="s">
        <v>176</v>
      </c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spans="1:14" s="97" customFormat="1" ht="30.75" customHeight="1" thickBot="1">
      <c r="A154" s="132">
        <v>2531</v>
      </c>
      <c r="B154" s="144" t="s">
        <v>269</v>
      </c>
      <c r="C154" s="133">
        <v>3</v>
      </c>
      <c r="D154" s="134">
        <v>1</v>
      </c>
      <c r="E154" s="129" t="s">
        <v>274</v>
      </c>
      <c r="F154" s="139">
        <f>SUM(G154:H154)</f>
        <v>0</v>
      </c>
      <c r="G154" s="140">
        <v>0</v>
      </c>
      <c r="H154" s="141">
        <v>0</v>
      </c>
      <c r="I154" s="139">
        <f>SUM(J154:K154)</f>
        <v>0</v>
      </c>
      <c r="J154" s="140">
        <v>0</v>
      </c>
      <c r="K154" s="141">
        <v>0</v>
      </c>
      <c r="L154" s="139">
        <f>SUM(M154:N154)</f>
        <v>0</v>
      </c>
      <c r="M154" s="140">
        <v>0</v>
      </c>
      <c r="N154" s="141">
        <v>0</v>
      </c>
    </row>
    <row r="155" spans="1:14" s="97" customFormat="1" ht="44.25" customHeight="1">
      <c r="A155" s="132">
        <v>2540</v>
      </c>
      <c r="B155" s="144" t="s">
        <v>269</v>
      </c>
      <c r="C155" s="133">
        <v>4</v>
      </c>
      <c r="D155" s="134">
        <v>0</v>
      </c>
      <c r="E155" s="129" t="s">
        <v>275</v>
      </c>
      <c r="F155" s="135">
        <f>SUM(F157)</f>
        <v>0</v>
      </c>
      <c r="G155" s="135">
        <f t="shared" ref="G155:N155" si="45">SUM(G157)</f>
        <v>0</v>
      </c>
      <c r="H155" s="135">
        <f t="shared" si="45"/>
        <v>0</v>
      </c>
      <c r="I155" s="135">
        <f t="shared" si="45"/>
        <v>0</v>
      </c>
      <c r="J155" s="135">
        <f t="shared" si="45"/>
        <v>0</v>
      </c>
      <c r="K155" s="135">
        <f t="shared" si="45"/>
        <v>0</v>
      </c>
      <c r="L155" s="135">
        <f t="shared" si="45"/>
        <v>0</v>
      </c>
      <c r="M155" s="135">
        <f t="shared" si="45"/>
        <v>0</v>
      </c>
      <c r="N155" s="135">
        <f t="shared" si="45"/>
        <v>0</v>
      </c>
    </row>
    <row r="156" spans="1:14" s="136" customFormat="1" ht="15">
      <c r="A156" s="132"/>
      <c r="B156" s="123"/>
      <c r="C156" s="133"/>
      <c r="D156" s="134"/>
      <c r="E156" s="129" t="s">
        <v>176</v>
      </c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spans="1:14" s="97" customFormat="1" ht="39.75" customHeight="1" thickBot="1">
      <c r="A157" s="132">
        <v>2541</v>
      </c>
      <c r="B157" s="144" t="s">
        <v>269</v>
      </c>
      <c r="C157" s="133">
        <v>4</v>
      </c>
      <c r="D157" s="134">
        <v>1</v>
      </c>
      <c r="E157" s="129" t="s">
        <v>275</v>
      </c>
      <c r="F157" s="139">
        <f>SUM(G157:H157)</f>
        <v>0</v>
      </c>
      <c r="G157" s="140">
        <v>0</v>
      </c>
      <c r="H157" s="141">
        <v>0</v>
      </c>
      <c r="I157" s="139">
        <f>SUM(J157:K157)</f>
        <v>0</v>
      </c>
      <c r="J157" s="140">
        <v>0</v>
      </c>
      <c r="K157" s="141">
        <v>0</v>
      </c>
      <c r="L157" s="139">
        <f>SUM(M157:N157)</f>
        <v>0</v>
      </c>
      <c r="M157" s="140">
        <v>0</v>
      </c>
      <c r="N157" s="141">
        <v>0</v>
      </c>
    </row>
    <row r="158" spans="1:14" s="97" customFormat="1" ht="45" customHeight="1">
      <c r="A158" s="132">
        <v>2550</v>
      </c>
      <c r="B158" s="144" t="s">
        <v>269</v>
      </c>
      <c r="C158" s="133">
        <v>5</v>
      </c>
      <c r="D158" s="134">
        <v>0</v>
      </c>
      <c r="E158" s="129" t="s">
        <v>276</v>
      </c>
      <c r="F158" s="135">
        <f>SUM(F160)</f>
        <v>0</v>
      </c>
      <c r="G158" s="135">
        <f t="shared" ref="G158:N158" si="46">SUM(G160)</f>
        <v>0</v>
      </c>
      <c r="H158" s="135">
        <f t="shared" si="46"/>
        <v>0</v>
      </c>
      <c r="I158" s="135">
        <f t="shared" si="46"/>
        <v>0</v>
      </c>
      <c r="J158" s="135">
        <f t="shared" si="46"/>
        <v>0</v>
      </c>
      <c r="K158" s="135">
        <f t="shared" si="46"/>
        <v>0</v>
      </c>
      <c r="L158" s="135">
        <f t="shared" si="46"/>
        <v>0</v>
      </c>
      <c r="M158" s="135">
        <f t="shared" si="46"/>
        <v>0</v>
      </c>
      <c r="N158" s="135">
        <f t="shared" si="46"/>
        <v>0</v>
      </c>
    </row>
    <row r="159" spans="1:14" s="136" customFormat="1" ht="15">
      <c r="A159" s="132"/>
      <c r="B159" s="123"/>
      <c r="C159" s="133"/>
      <c r="D159" s="134"/>
      <c r="E159" s="129" t="s">
        <v>176</v>
      </c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spans="1:14" s="97" customFormat="1" ht="44.25" customHeight="1" thickBot="1">
      <c r="A160" s="132">
        <v>2551</v>
      </c>
      <c r="B160" s="144" t="s">
        <v>269</v>
      </c>
      <c r="C160" s="133">
        <v>5</v>
      </c>
      <c r="D160" s="134">
        <v>1</v>
      </c>
      <c r="E160" s="129" t="s">
        <v>276</v>
      </c>
      <c r="F160" s="139">
        <f>SUM(G160:H160)</f>
        <v>0</v>
      </c>
      <c r="G160" s="140">
        <v>0</v>
      </c>
      <c r="H160" s="141">
        <v>0</v>
      </c>
      <c r="I160" s="139">
        <f>SUM(J160:K160)</f>
        <v>0</v>
      </c>
      <c r="J160" s="140">
        <v>0</v>
      </c>
      <c r="K160" s="141">
        <v>0</v>
      </c>
      <c r="L160" s="139">
        <f>SUM(M160:N160)</f>
        <v>0</v>
      </c>
      <c r="M160" s="140">
        <v>0</v>
      </c>
      <c r="N160" s="141">
        <v>0</v>
      </c>
    </row>
    <row r="161" spans="1:14" s="97" customFormat="1" ht="43.5" customHeight="1">
      <c r="A161" s="132">
        <v>2560</v>
      </c>
      <c r="B161" s="144" t="s">
        <v>269</v>
      </c>
      <c r="C161" s="133">
        <v>6</v>
      </c>
      <c r="D161" s="134">
        <v>0</v>
      </c>
      <c r="E161" s="129" t="s">
        <v>277</v>
      </c>
      <c r="F161" s="135">
        <f>SUM(F163)</f>
        <v>41560</v>
      </c>
      <c r="G161" s="135">
        <f t="shared" ref="G161:N161" si="47">SUM(G163)</f>
        <v>31560</v>
      </c>
      <c r="H161" s="135">
        <f t="shared" si="47"/>
        <v>10000</v>
      </c>
      <c r="I161" s="135">
        <f t="shared" si="47"/>
        <v>41560</v>
      </c>
      <c r="J161" s="135">
        <f t="shared" si="47"/>
        <v>31560</v>
      </c>
      <c r="K161" s="135">
        <f t="shared" si="47"/>
        <v>10000</v>
      </c>
      <c r="L161" s="135">
        <f t="shared" si="47"/>
        <v>1039.7850000000001</v>
      </c>
      <c r="M161" s="135">
        <f t="shared" si="47"/>
        <v>1039.7850000000001</v>
      </c>
      <c r="N161" s="135">
        <f t="shared" si="47"/>
        <v>0</v>
      </c>
    </row>
    <row r="162" spans="1:14" s="136" customFormat="1" ht="15">
      <c r="A162" s="132"/>
      <c r="B162" s="123"/>
      <c r="C162" s="133"/>
      <c r="D162" s="134"/>
      <c r="E162" s="129" t="s">
        <v>176</v>
      </c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spans="1:14" s="97" customFormat="1" ht="39.75" customHeight="1" thickBot="1">
      <c r="A163" s="132">
        <v>2561</v>
      </c>
      <c r="B163" s="144" t="s">
        <v>269</v>
      </c>
      <c r="C163" s="133">
        <v>6</v>
      </c>
      <c r="D163" s="134">
        <v>1</v>
      </c>
      <c r="E163" s="129" t="s">
        <v>277</v>
      </c>
      <c r="F163" s="139">
        <f>SUM(G163:H163)</f>
        <v>41560</v>
      </c>
      <c r="G163" s="140">
        <v>31560</v>
      </c>
      <c r="H163" s="141">
        <v>10000</v>
      </c>
      <c r="I163" s="139">
        <f>SUM(J163:K163)</f>
        <v>41560</v>
      </c>
      <c r="J163" s="140">
        <v>31560</v>
      </c>
      <c r="K163" s="141">
        <v>10000</v>
      </c>
      <c r="L163" s="139">
        <f>SUM(M163:N163)</f>
        <v>1039.7850000000001</v>
      </c>
      <c r="M163" s="140">
        <v>1039.7850000000001</v>
      </c>
      <c r="N163" s="141">
        <v>0</v>
      </c>
    </row>
    <row r="164" spans="1:14" s="128" customFormat="1" ht="67.5" customHeight="1">
      <c r="A164" s="132">
        <v>2600</v>
      </c>
      <c r="B164" s="144" t="s">
        <v>278</v>
      </c>
      <c r="C164" s="133">
        <v>0</v>
      </c>
      <c r="D164" s="134">
        <v>0</v>
      </c>
      <c r="E164" s="129" t="s">
        <v>279</v>
      </c>
      <c r="F164" s="135">
        <f>SUM(F166,F169,F172,F175,F178,F181,)</f>
        <v>384830</v>
      </c>
      <c r="G164" s="135">
        <f t="shared" ref="G164:N164" si="48">SUM(G166,G169,G172,G175,G178,G181,)</f>
        <v>293830</v>
      </c>
      <c r="H164" s="135">
        <f t="shared" si="48"/>
        <v>91000</v>
      </c>
      <c r="I164" s="135">
        <f t="shared" si="48"/>
        <v>384830</v>
      </c>
      <c r="J164" s="135">
        <f t="shared" si="48"/>
        <v>293830</v>
      </c>
      <c r="K164" s="135">
        <f t="shared" si="48"/>
        <v>91000</v>
      </c>
      <c r="L164" s="135">
        <f t="shared" si="48"/>
        <v>51254.800999999999</v>
      </c>
      <c r="M164" s="135">
        <f t="shared" si="48"/>
        <v>51254.800999999999</v>
      </c>
      <c r="N164" s="135">
        <f t="shared" si="48"/>
        <v>0</v>
      </c>
    </row>
    <row r="165" spans="1:14" s="97" customFormat="1" ht="15">
      <c r="A165" s="122"/>
      <c r="B165" s="123"/>
      <c r="C165" s="124"/>
      <c r="D165" s="125"/>
      <c r="E165" s="129" t="s">
        <v>11</v>
      </c>
      <c r="F165" s="127"/>
      <c r="G165" s="130"/>
      <c r="H165" s="131"/>
      <c r="I165" s="127"/>
      <c r="J165" s="130"/>
      <c r="K165" s="131"/>
      <c r="L165" s="127"/>
      <c r="M165" s="130"/>
      <c r="N165" s="131"/>
    </row>
    <row r="166" spans="1:14" s="97" customFormat="1" ht="15">
      <c r="A166" s="132">
        <v>2610</v>
      </c>
      <c r="B166" s="144" t="s">
        <v>278</v>
      </c>
      <c r="C166" s="133">
        <v>1</v>
      </c>
      <c r="D166" s="134">
        <v>0</v>
      </c>
      <c r="E166" s="129" t="s">
        <v>280</v>
      </c>
      <c r="F166" s="135">
        <f>SUM(F168)</f>
        <v>0</v>
      </c>
      <c r="G166" s="135">
        <f t="shared" ref="G166:N166" si="49">SUM(G168)</f>
        <v>0</v>
      </c>
      <c r="H166" s="135">
        <f t="shared" si="49"/>
        <v>0</v>
      </c>
      <c r="I166" s="135">
        <f t="shared" si="49"/>
        <v>0</v>
      </c>
      <c r="J166" s="135">
        <f t="shared" si="49"/>
        <v>0</v>
      </c>
      <c r="K166" s="135">
        <f t="shared" si="49"/>
        <v>0</v>
      </c>
      <c r="L166" s="135">
        <f t="shared" si="49"/>
        <v>0</v>
      </c>
      <c r="M166" s="135">
        <f t="shared" si="49"/>
        <v>0</v>
      </c>
      <c r="N166" s="135">
        <f t="shared" si="49"/>
        <v>0</v>
      </c>
    </row>
    <row r="167" spans="1:14" s="136" customFormat="1" ht="15">
      <c r="A167" s="132"/>
      <c r="B167" s="123"/>
      <c r="C167" s="133"/>
      <c r="D167" s="134"/>
      <c r="E167" s="129" t="s">
        <v>176</v>
      </c>
      <c r="F167" s="142"/>
      <c r="G167" s="142"/>
      <c r="H167" s="142"/>
      <c r="I167" s="142"/>
      <c r="J167" s="142"/>
      <c r="K167" s="142"/>
      <c r="L167" s="142"/>
      <c r="M167" s="142"/>
      <c r="N167" s="142"/>
    </row>
    <row r="168" spans="1:14" s="97" customFormat="1" ht="15.6" thickBot="1">
      <c r="A168" s="132">
        <v>2611</v>
      </c>
      <c r="B168" s="144" t="s">
        <v>278</v>
      </c>
      <c r="C168" s="133">
        <v>1</v>
      </c>
      <c r="D168" s="134">
        <v>1</v>
      </c>
      <c r="E168" s="129" t="s">
        <v>281</v>
      </c>
      <c r="F168" s="139">
        <f>SUM(G168:H168)</f>
        <v>0</v>
      </c>
      <c r="G168" s="140">
        <v>0</v>
      </c>
      <c r="H168" s="141">
        <v>0</v>
      </c>
      <c r="I168" s="139">
        <f>SUM(J168:K168)</f>
        <v>0</v>
      </c>
      <c r="J168" s="140">
        <v>0</v>
      </c>
      <c r="K168" s="141">
        <v>0</v>
      </c>
      <c r="L168" s="139">
        <f>SUM(M168:N168)</f>
        <v>0</v>
      </c>
      <c r="M168" s="140">
        <v>0</v>
      </c>
      <c r="N168" s="141">
        <v>0</v>
      </c>
    </row>
    <row r="169" spans="1:14" s="97" customFormat="1" ht="15">
      <c r="A169" s="132">
        <v>2620</v>
      </c>
      <c r="B169" s="144" t="s">
        <v>278</v>
      </c>
      <c r="C169" s="133">
        <v>2</v>
      </c>
      <c r="D169" s="134">
        <v>0</v>
      </c>
      <c r="E169" s="129" t="s">
        <v>282</v>
      </c>
      <c r="F169" s="135">
        <f>SUM(F171)</f>
        <v>3000</v>
      </c>
      <c r="G169" s="135">
        <f t="shared" ref="G169:N169" si="50">SUM(G171)</f>
        <v>0</v>
      </c>
      <c r="H169" s="135">
        <f t="shared" si="50"/>
        <v>3000</v>
      </c>
      <c r="I169" s="135">
        <f t="shared" si="50"/>
        <v>3000</v>
      </c>
      <c r="J169" s="135">
        <f t="shared" si="50"/>
        <v>0</v>
      </c>
      <c r="K169" s="135">
        <f t="shared" si="50"/>
        <v>3000</v>
      </c>
      <c r="L169" s="135">
        <f t="shared" si="50"/>
        <v>0</v>
      </c>
      <c r="M169" s="135">
        <f t="shared" si="50"/>
        <v>0</v>
      </c>
      <c r="N169" s="135">
        <f t="shared" si="50"/>
        <v>0</v>
      </c>
    </row>
    <row r="170" spans="1:14" s="136" customFormat="1" ht="15">
      <c r="A170" s="132"/>
      <c r="B170" s="123"/>
      <c r="C170" s="133"/>
      <c r="D170" s="134"/>
      <c r="E170" s="129" t="s">
        <v>176</v>
      </c>
      <c r="F170" s="142"/>
      <c r="G170" s="142"/>
      <c r="H170" s="142"/>
      <c r="I170" s="142"/>
      <c r="J170" s="142"/>
      <c r="K170" s="142"/>
      <c r="L170" s="142"/>
      <c r="M170" s="142"/>
      <c r="N170" s="142"/>
    </row>
    <row r="171" spans="1:14" s="97" customFormat="1" ht="15.6" thickBot="1">
      <c r="A171" s="132">
        <v>2621</v>
      </c>
      <c r="B171" s="144" t="s">
        <v>278</v>
      </c>
      <c r="C171" s="133">
        <v>2</v>
      </c>
      <c r="D171" s="134">
        <v>1</v>
      </c>
      <c r="E171" s="129" t="s">
        <v>282</v>
      </c>
      <c r="F171" s="139">
        <f>SUM(G171:H171)</f>
        <v>3000</v>
      </c>
      <c r="G171" s="140">
        <v>0</v>
      </c>
      <c r="H171" s="141">
        <v>3000</v>
      </c>
      <c r="I171" s="139">
        <f>SUM(J171:K171)</f>
        <v>3000</v>
      </c>
      <c r="J171" s="140">
        <v>0</v>
      </c>
      <c r="K171" s="141">
        <v>3000</v>
      </c>
      <c r="L171" s="139">
        <f>SUM(M171:N171)</f>
        <v>0</v>
      </c>
      <c r="M171" s="140">
        <v>0</v>
      </c>
      <c r="N171" s="141">
        <v>0</v>
      </c>
    </row>
    <row r="172" spans="1:14" s="97" customFormat="1" ht="15">
      <c r="A172" s="132">
        <v>2630</v>
      </c>
      <c r="B172" s="144" t="s">
        <v>278</v>
      </c>
      <c r="C172" s="133">
        <v>3</v>
      </c>
      <c r="D172" s="134">
        <v>0</v>
      </c>
      <c r="E172" s="129" t="s">
        <v>283</v>
      </c>
      <c r="F172" s="135">
        <f>SUM(F174)</f>
        <v>0</v>
      </c>
      <c r="G172" s="135">
        <f t="shared" ref="G172:N172" si="51">SUM(G174)</f>
        <v>0</v>
      </c>
      <c r="H172" s="135">
        <f t="shared" si="51"/>
        <v>0</v>
      </c>
      <c r="I172" s="135">
        <f t="shared" si="51"/>
        <v>0</v>
      </c>
      <c r="J172" s="135">
        <f t="shared" si="51"/>
        <v>0</v>
      </c>
      <c r="K172" s="135">
        <f t="shared" si="51"/>
        <v>0</v>
      </c>
      <c r="L172" s="135">
        <f t="shared" si="51"/>
        <v>0</v>
      </c>
      <c r="M172" s="135">
        <f t="shared" si="51"/>
        <v>0</v>
      </c>
      <c r="N172" s="135">
        <f t="shared" si="51"/>
        <v>0</v>
      </c>
    </row>
    <row r="173" spans="1:14" s="136" customFormat="1" ht="15">
      <c r="A173" s="132"/>
      <c r="B173" s="123"/>
      <c r="C173" s="133"/>
      <c r="D173" s="134"/>
      <c r="E173" s="129" t="s">
        <v>176</v>
      </c>
      <c r="F173" s="142"/>
      <c r="G173" s="142"/>
      <c r="H173" s="142"/>
      <c r="I173" s="142"/>
      <c r="J173" s="142"/>
      <c r="K173" s="142"/>
      <c r="L173" s="142"/>
      <c r="M173" s="142"/>
      <c r="N173" s="142"/>
    </row>
    <row r="174" spans="1:14" s="97" customFormat="1" ht="15.6" thickBot="1">
      <c r="A174" s="132">
        <v>2631</v>
      </c>
      <c r="B174" s="144" t="s">
        <v>278</v>
      </c>
      <c r="C174" s="133">
        <v>3</v>
      </c>
      <c r="D174" s="134">
        <v>1</v>
      </c>
      <c r="E174" s="129" t="s">
        <v>284</v>
      </c>
      <c r="F174" s="139">
        <f>SUM(G174:H174)</f>
        <v>0</v>
      </c>
      <c r="G174" s="140">
        <v>0</v>
      </c>
      <c r="H174" s="141">
        <v>0</v>
      </c>
      <c r="I174" s="139">
        <f>SUM(J174:K174)</f>
        <v>0</v>
      </c>
      <c r="J174" s="140">
        <v>0</v>
      </c>
      <c r="K174" s="141">
        <v>0</v>
      </c>
      <c r="L174" s="139">
        <f>SUM(M174:N174)</f>
        <v>0</v>
      </c>
      <c r="M174" s="140">
        <v>0</v>
      </c>
      <c r="N174" s="141">
        <v>0</v>
      </c>
    </row>
    <row r="175" spans="1:14" s="97" customFormat="1" ht="15">
      <c r="A175" s="132">
        <v>2640</v>
      </c>
      <c r="B175" s="144" t="s">
        <v>278</v>
      </c>
      <c r="C175" s="133">
        <v>4</v>
      </c>
      <c r="D175" s="134">
        <v>0</v>
      </c>
      <c r="E175" s="129" t="s">
        <v>285</v>
      </c>
      <c r="F175" s="135">
        <f>SUM(F177)</f>
        <v>233300</v>
      </c>
      <c r="G175" s="135">
        <f t="shared" ref="G175:N175" si="52">SUM(G177)</f>
        <v>218300</v>
      </c>
      <c r="H175" s="135">
        <f t="shared" si="52"/>
        <v>15000</v>
      </c>
      <c r="I175" s="135">
        <f t="shared" si="52"/>
        <v>233300</v>
      </c>
      <c r="J175" s="135">
        <f t="shared" si="52"/>
        <v>218300</v>
      </c>
      <c r="K175" s="135">
        <f t="shared" si="52"/>
        <v>15000</v>
      </c>
      <c r="L175" s="135">
        <f t="shared" si="52"/>
        <v>41642.563000000002</v>
      </c>
      <c r="M175" s="135">
        <f t="shared" si="52"/>
        <v>41642.563000000002</v>
      </c>
      <c r="N175" s="135">
        <f t="shared" si="52"/>
        <v>0</v>
      </c>
    </row>
    <row r="176" spans="1:14" s="136" customFormat="1" ht="15">
      <c r="A176" s="132"/>
      <c r="B176" s="123"/>
      <c r="C176" s="133"/>
      <c r="D176" s="134"/>
      <c r="E176" s="129" t="s">
        <v>176</v>
      </c>
      <c r="F176" s="142"/>
      <c r="G176" s="142"/>
      <c r="H176" s="142"/>
      <c r="I176" s="142"/>
      <c r="J176" s="142"/>
      <c r="K176" s="142"/>
      <c r="L176" s="142"/>
      <c r="M176" s="142"/>
      <c r="N176" s="142"/>
    </row>
    <row r="177" spans="1:14" s="97" customFormat="1" ht="30" customHeight="1" thickBot="1">
      <c r="A177" s="132">
        <v>2641</v>
      </c>
      <c r="B177" s="144" t="s">
        <v>278</v>
      </c>
      <c r="C177" s="133">
        <v>4</v>
      </c>
      <c r="D177" s="134">
        <v>1</v>
      </c>
      <c r="E177" s="129" t="s">
        <v>286</v>
      </c>
      <c r="F177" s="139">
        <f>SUM(G177:H177)</f>
        <v>233300</v>
      </c>
      <c r="G177" s="140">
        <v>218300</v>
      </c>
      <c r="H177" s="141">
        <v>15000</v>
      </c>
      <c r="I177" s="139">
        <f>SUM(J177:K177)</f>
        <v>233300</v>
      </c>
      <c r="J177" s="140">
        <v>218300</v>
      </c>
      <c r="K177" s="141">
        <v>15000</v>
      </c>
      <c r="L177" s="139">
        <f>SUM(M177:N177)</f>
        <v>41642.563000000002</v>
      </c>
      <c r="M177" s="140">
        <v>41642.563000000002</v>
      </c>
      <c r="N177" s="141">
        <v>0</v>
      </c>
    </row>
    <row r="178" spans="1:14" s="97" customFormat="1" ht="42.75" customHeight="1">
      <c r="A178" s="132">
        <v>2650</v>
      </c>
      <c r="B178" s="144" t="s">
        <v>278</v>
      </c>
      <c r="C178" s="133">
        <v>5</v>
      </c>
      <c r="D178" s="134">
        <v>0</v>
      </c>
      <c r="E178" s="129" t="s">
        <v>287</v>
      </c>
      <c r="F178" s="135">
        <f>SUM(F180)</f>
        <v>0</v>
      </c>
      <c r="G178" s="135">
        <f t="shared" ref="G178:N178" si="53">SUM(G180)</f>
        <v>0</v>
      </c>
      <c r="H178" s="135">
        <f t="shared" si="53"/>
        <v>0</v>
      </c>
      <c r="I178" s="135">
        <f t="shared" si="53"/>
        <v>0</v>
      </c>
      <c r="J178" s="135">
        <f t="shared" si="53"/>
        <v>0</v>
      </c>
      <c r="K178" s="135">
        <f t="shared" si="53"/>
        <v>0</v>
      </c>
      <c r="L178" s="135">
        <f t="shared" si="53"/>
        <v>0</v>
      </c>
      <c r="M178" s="135">
        <f t="shared" si="53"/>
        <v>0</v>
      </c>
      <c r="N178" s="135">
        <f t="shared" si="53"/>
        <v>0</v>
      </c>
    </row>
    <row r="179" spans="1:14" s="136" customFormat="1" ht="15">
      <c r="A179" s="132"/>
      <c r="B179" s="123"/>
      <c r="C179" s="133"/>
      <c r="D179" s="134"/>
      <c r="E179" s="129" t="s">
        <v>176</v>
      </c>
      <c r="F179" s="142"/>
      <c r="G179" s="142"/>
      <c r="H179" s="142"/>
      <c r="I179" s="142"/>
      <c r="J179" s="142"/>
      <c r="K179" s="142"/>
      <c r="L179" s="142"/>
      <c r="M179" s="142"/>
      <c r="N179" s="142"/>
    </row>
    <row r="180" spans="1:14" s="97" customFormat="1" ht="48.75" customHeight="1" thickBot="1">
      <c r="A180" s="132">
        <v>2651</v>
      </c>
      <c r="B180" s="144" t="s">
        <v>278</v>
      </c>
      <c r="C180" s="133">
        <v>5</v>
      </c>
      <c r="D180" s="134">
        <v>1</v>
      </c>
      <c r="E180" s="129" t="s">
        <v>287</v>
      </c>
      <c r="F180" s="139">
        <f>SUM(G180:H180)</f>
        <v>0</v>
      </c>
      <c r="G180" s="140">
        <v>0</v>
      </c>
      <c r="H180" s="141">
        <v>0</v>
      </c>
      <c r="I180" s="139">
        <f>SUM(J180:K180)</f>
        <v>0</v>
      </c>
      <c r="J180" s="140">
        <v>0</v>
      </c>
      <c r="K180" s="141">
        <v>0</v>
      </c>
      <c r="L180" s="139">
        <f>SUM(M180:N180)</f>
        <v>0</v>
      </c>
      <c r="M180" s="140">
        <v>0</v>
      </c>
      <c r="N180" s="141">
        <v>0</v>
      </c>
    </row>
    <row r="181" spans="1:14" s="97" customFormat="1" ht="44.25" customHeight="1">
      <c r="A181" s="132">
        <v>2660</v>
      </c>
      <c r="B181" s="144" t="s">
        <v>278</v>
      </c>
      <c r="C181" s="133">
        <v>6</v>
      </c>
      <c r="D181" s="134">
        <v>0</v>
      </c>
      <c r="E181" s="129" t="s">
        <v>288</v>
      </c>
      <c r="F181" s="135">
        <f>SUM(F183)</f>
        <v>148530</v>
      </c>
      <c r="G181" s="135">
        <f t="shared" ref="G181:N181" si="54">SUM(G183)</f>
        <v>75530</v>
      </c>
      <c r="H181" s="135">
        <f t="shared" si="54"/>
        <v>73000</v>
      </c>
      <c r="I181" s="135">
        <f t="shared" si="54"/>
        <v>148530</v>
      </c>
      <c r="J181" s="135">
        <f t="shared" si="54"/>
        <v>75530</v>
      </c>
      <c r="K181" s="135">
        <f t="shared" si="54"/>
        <v>73000</v>
      </c>
      <c r="L181" s="135">
        <f t="shared" si="54"/>
        <v>9612.2379999999994</v>
      </c>
      <c r="M181" s="135">
        <f t="shared" si="54"/>
        <v>9612.2379999999994</v>
      </c>
      <c r="N181" s="135">
        <f t="shared" si="54"/>
        <v>0</v>
      </c>
    </row>
    <row r="182" spans="1:14" s="136" customFormat="1" ht="15">
      <c r="A182" s="132"/>
      <c r="B182" s="123"/>
      <c r="C182" s="133"/>
      <c r="D182" s="134"/>
      <c r="E182" s="129" t="s">
        <v>176</v>
      </c>
      <c r="F182" s="142"/>
      <c r="G182" s="142"/>
      <c r="H182" s="142"/>
      <c r="I182" s="142"/>
      <c r="J182" s="142"/>
      <c r="K182" s="142"/>
      <c r="L182" s="142"/>
      <c r="M182" s="142"/>
      <c r="N182" s="142"/>
    </row>
    <row r="183" spans="1:14" s="97" customFormat="1" ht="45" customHeight="1" thickBot="1">
      <c r="A183" s="132">
        <v>2661</v>
      </c>
      <c r="B183" s="144" t="s">
        <v>278</v>
      </c>
      <c r="C183" s="133">
        <v>6</v>
      </c>
      <c r="D183" s="134">
        <v>1</v>
      </c>
      <c r="E183" s="129" t="s">
        <v>288</v>
      </c>
      <c r="F183" s="139">
        <f>SUM(G183:H183)</f>
        <v>148530</v>
      </c>
      <c r="G183" s="140">
        <v>75530</v>
      </c>
      <c r="H183" s="141">
        <v>73000</v>
      </c>
      <c r="I183" s="139">
        <f>SUM(J183:K183)</f>
        <v>148530</v>
      </c>
      <c r="J183" s="140">
        <v>75530</v>
      </c>
      <c r="K183" s="141">
        <v>73000</v>
      </c>
      <c r="L183" s="139">
        <f>SUM(M183:N183)</f>
        <v>9612.2379999999994</v>
      </c>
      <c r="M183" s="140">
        <v>9612.2379999999994</v>
      </c>
      <c r="N183" s="141">
        <v>0</v>
      </c>
    </row>
    <row r="184" spans="1:14" s="128" customFormat="1" ht="44.25" customHeight="1">
      <c r="A184" s="132">
        <v>2700</v>
      </c>
      <c r="B184" s="144" t="s">
        <v>289</v>
      </c>
      <c r="C184" s="133">
        <v>0</v>
      </c>
      <c r="D184" s="134">
        <v>0</v>
      </c>
      <c r="E184" s="129" t="s">
        <v>290</v>
      </c>
      <c r="F184" s="135">
        <f>SUM(F186,F191,F197,F203,F206,F209)</f>
        <v>0</v>
      </c>
      <c r="G184" s="135">
        <f t="shared" ref="G184:N184" si="55">SUM(G186,G191,G197,G203,G206,G209)</f>
        <v>0</v>
      </c>
      <c r="H184" s="135">
        <f t="shared" si="55"/>
        <v>0</v>
      </c>
      <c r="I184" s="135">
        <f t="shared" si="55"/>
        <v>0</v>
      </c>
      <c r="J184" s="135">
        <f t="shared" si="55"/>
        <v>0</v>
      </c>
      <c r="K184" s="135">
        <f t="shared" si="55"/>
        <v>0</v>
      </c>
      <c r="L184" s="135">
        <f t="shared" si="55"/>
        <v>0</v>
      </c>
      <c r="M184" s="135">
        <f t="shared" si="55"/>
        <v>0</v>
      </c>
      <c r="N184" s="135">
        <f t="shared" si="55"/>
        <v>0</v>
      </c>
    </row>
    <row r="185" spans="1:14" s="97" customFormat="1" ht="15">
      <c r="A185" s="122"/>
      <c r="B185" s="123"/>
      <c r="C185" s="124"/>
      <c r="D185" s="125"/>
      <c r="E185" s="129" t="s">
        <v>11</v>
      </c>
      <c r="F185" s="127"/>
      <c r="G185" s="130"/>
      <c r="H185" s="131"/>
      <c r="I185" s="127"/>
      <c r="J185" s="130"/>
      <c r="K185" s="131"/>
      <c r="L185" s="127"/>
      <c r="M185" s="130"/>
      <c r="N185" s="131"/>
    </row>
    <row r="186" spans="1:14" s="97" customFormat="1" ht="39" customHeight="1">
      <c r="A186" s="132">
        <v>2710</v>
      </c>
      <c r="B186" s="144" t="s">
        <v>289</v>
      </c>
      <c r="C186" s="133">
        <v>1</v>
      </c>
      <c r="D186" s="134">
        <v>0</v>
      </c>
      <c r="E186" s="129" t="s">
        <v>291</v>
      </c>
      <c r="F186" s="135">
        <f>SUM(F188:F190)</f>
        <v>0</v>
      </c>
      <c r="G186" s="135">
        <f t="shared" ref="G186:N186" si="56">SUM(G188:G190)</f>
        <v>0</v>
      </c>
      <c r="H186" s="135">
        <f t="shared" si="56"/>
        <v>0</v>
      </c>
      <c r="I186" s="135">
        <f t="shared" si="56"/>
        <v>0</v>
      </c>
      <c r="J186" s="135">
        <f t="shared" si="56"/>
        <v>0</v>
      </c>
      <c r="K186" s="135">
        <f t="shared" si="56"/>
        <v>0</v>
      </c>
      <c r="L186" s="135">
        <f t="shared" si="56"/>
        <v>0</v>
      </c>
      <c r="M186" s="135">
        <f t="shared" si="56"/>
        <v>0</v>
      </c>
      <c r="N186" s="135">
        <f t="shared" si="56"/>
        <v>0</v>
      </c>
    </row>
    <row r="187" spans="1:14" s="136" customFormat="1" ht="15">
      <c r="A187" s="132"/>
      <c r="B187" s="123"/>
      <c r="C187" s="133"/>
      <c r="D187" s="134"/>
      <c r="E187" s="129" t="s">
        <v>176</v>
      </c>
      <c r="F187" s="135"/>
      <c r="G187" s="137"/>
      <c r="H187" s="138"/>
      <c r="I187" s="135"/>
      <c r="J187" s="137"/>
      <c r="K187" s="138"/>
      <c r="L187" s="135"/>
      <c r="M187" s="137"/>
      <c r="N187" s="138"/>
    </row>
    <row r="188" spans="1:14" s="97" customFormat="1" ht="30" customHeight="1" thickBot="1">
      <c r="A188" s="132">
        <v>2711</v>
      </c>
      <c r="B188" s="144" t="s">
        <v>289</v>
      </c>
      <c r="C188" s="133">
        <v>1</v>
      </c>
      <c r="D188" s="134">
        <v>1</v>
      </c>
      <c r="E188" s="129" t="s">
        <v>292</v>
      </c>
      <c r="F188" s="139">
        <f>SUM(G188:H188)</f>
        <v>0</v>
      </c>
      <c r="G188" s="137">
        <v>0</v>
      </c>
      <c r="H188" s="138">
        <v>0</v>
      </c>
      <c r="I188" s="139">
        <f>SUM(J188:K188)</f>
        <v>0</v>
      </c>
      <c r="J188" s="137">
        <v>0</v>
      </c>
      <c r="K188" s="138">
        <v>0</v>
      </c>
      <c r="L188" s="139">
        <f>SUM(M188:N188)</f>
        <v>0</v>
      </c>
      <c r="M188" s="137">
        <v>0</v>
      </c>
      <c r="N188" s="138">
        <v>0</v>
      </c>
    </row>
    <row r="189" spans="1:14" s="97" customFormat="1" ht="36.75" customHeight="1" thickBot="1">
      <c r="A189" s="132">
        <v>2712</v>
      </c>
      <c r="B189" s="144" t="s">
        <v>289</v>
      </c>
      <c r="C189" s="133">
        <v>1</v>
      </c>
      <c r="D189" s="134">
        <v>2</v>
      </c>
      <c r="E189" s="129" t="s">
        <v>293</v>
      </c>
      <c r="F189" s="139">
        <f>SUM(G189:H189)</f>
        <v>0</v>
      </c>
      <c r="G189" s="137">
        <v>0</v>
      </c>
      <c r="H189" s="138">
        <v>0</v>
      </c>
      <c r="I189" s="139">
        <f>SUM(J189:K189)</f>
        <v>0</v>
      </c>
      <c r="J189" s="137">
        <v>0</v>
      </c>
      <c r="K189" s="138">
        <v>0</v>
      </c>
      <c r="L189" s="139">
        <f>SUM(M189:N189)</f>
        <v>0</v>
      </c>
      <c r="M189" s="137">
        <v>0</v>
      </c>
      <c r="N189" s="138">
        <v>0</v>
      </c>
    </row>
    <row r="190" spans="1:14" s="97" customFormat="1" ht="35.25" customHeight="1" thickBot="1">
      <c r="A190" s="132">
        <v>2713</v>
      </c>
      <c r="B190" s="144" t="s">
        <v>289</v>
      </c>
      <c r="C190" s="133">
        <v>1</v>
      </c>
      <c r="D190" s="134">
        <v>3</v>
      </c>
      <c r="E190" s="129" t="s">
        <v>294</v>
      </c>
      <c r="F190" s="139">
        <f>SUM(G190:H190)</f>
        <v>0</v>
      </c>
      <c r="G190" s="137">
        <v>0</v>
      </c>
      <c r="H190" s="138">
        <v>0</v>
      </c>
      <c r="I190" s="139">
        <f>SUM(J190:K190)</f>
        <v>0</v>
      </c>
      <c r="J190" s="137">
        <v>0</v>
      </c>
      <c r="K190" s="138">
        <v>0</v>
      </c>
      <c r="L190" s="139">
        <f>SUM(M190:N190)</f>
        <v>0</v>
      </c>
      <c r="M190" s="137">
        <v>0</v>
      </c>
      <c r="N190" s="138">
        <v>0</v>
      </c>
    </row>
    <row r="191" spans="1:14" s="97" customFormat="1" ht="32.25" customHeight="1">
      <c r="A191" s="132">
        <v>2720</v>
      </c>
      <c r="B191" s="144" t="s">
        <v>289</v>
      </c>
      <c r="C191" s="133">
        <v>2</v>
      </c>
      <c r="D191" s="134">
        <v>0</v>
      </c>
      <c r="E191" s="129" t="s">
        <v>295</v>
      </c>
      <c r="F191" s="135">
        <f>SUM(F193:F196)</f>
        <v>0</v>
      </c>
      <c r="G191" s="135">
        <f t="shared" ref="G191:N191" si="57">SUM(G193:G196)</f>
        <v>0</v>
      </c>
      <c r="H191" s="135">
        <f t="shared" si="57"/>
        <v>0</v>
      </c>
      <c r="I191" s="135">
        <f t="shared" si="57"/>
        <v>0</v>
      </c>
      <c r="J191" s="135">
        <f t="shared" si="57"/>
        <v>0</v>
      </c>
      <c r="K191" s="135">
        <f t="shared" si="57"/>
        <v>0</v>
      </c>
      <c r="L191" s="135">
        <f t="shared" si="57"/>
        <v>0</v>
      </c>
      <c r="M191" s="135">
        <f t="shared" si="57"/>
        <v>0</v>
      </c>
      <c r="N191" s="135">
        <f t="shared" si="57"/>
        <v>0</v>
      </c>
    </row>
    <row r="192" spans="1:14" s="136" customFormat="1" ht="15">
      <c r="A192" s="132"/>
      <c r="B192" s="123"/>
      <c r="C192" s="133"/>
      <c r="D192" s="134"/>
      <c r="E192" s="129" t="s">
        <v>176</v>
      </c>
      <c r="F192" s="135"/>
      <c r="G192" s="137"/>
      <c r="H192" s="138"/>
      <c r="I192" s="135"/>
      <c r="J192" s="137"/>
      <c r="K192" s="138"/>
      <c r="L192" s="135"/>
      <c r="M192" s="137"/>
      <c r="N192" s="138"/>
    </row>
    <row r="193" spans="1:14" s="97" customFormat="1" ht="39" customHeight="1" thickBot="1">
      <c r="A193" s="132">
        <v>2721</v>
      </c>
      <c r="B193" s="144" t="s">
        <v>289</v>
      </c>
      <c r="C193" s="133">
        <v>2</v>
      </c>
      <c r="D193" s="134">
        <v>1</v>
      </c>
      <c r="E193" s="129" t="s">
        <v>296</v>
      </c>
      <c r="F193" s="139">
        <f>SUM(G193:H193)</f>
        <v>0</v>
      </c>
      <c r="G193" s="140">
        <v>0</v>
      </c>
      <c r="H193" s="141">
        <v>0</v>
      </c>
      <c r="I193" s="139">
        <f>SUM(J193:K193)</f>
        <v>0</v>
      </c>
      <c r="J193" s="140">
        <v>0</v>
      </c>
      <c r="K193" s="141">
        <v>0</v>
      </c>
      <c r="L193" s="139">
        <f>SUM(M193:N193)</f>
        <v>0</v>
      </c>
      <c r="M193" s="140">
        <v>0</v>
      </c>
      <c r="N193" s="141">
        <v>0</v>
      </c>
    </row>
    <row r="194" spans="1:14" s="97" customFormat="1" ht="44.25" customHeight="1" thickBot="1">
      <c r="A194" s="132">
        <v>2722</v>
      </c>
      <c r="B194" s="144" t="s">
        <v>289</v>
      </c>
      <c r="C194" s="133">
        <v>2</v>
      </c>
      <c r="D194" s="134">
        <v>2</v>
      </c>
      <c r="E194" s="129" t="s">
        <v>297</v>
      </c>
      <c r="F194" s="139">
        <f>SUM(G194:H194)</f>
        <v>0</v>
      </c>
      <c r="G194" s="140">
        <v>0</v>
      </c>
      <c r="H194" s="141">
        <v>0</v>
      </c>
      <c r="I194" s="139">
        <f>SUM(J194:K194)</f>
        <v>0</v>
      </c>
      <c r="J194" s="140">
        <v>0</v>
      </c>
      <c r="K194" s="141">
        <v>0</v>
      </c>
      <c r="L194" s="139">
        <f>SUM(M194:N194)</f>
        <v>0</v>
      </c>
      <c r="M194" s="140">
        <v>0</v>
      </c>
      <c r="N194" s="141">
        <v>0</v>
      </c>
    </row>
    <row r="195" spans="1:14" s="97" customFormat="1" ht="35.25" customHeight="1" thickBot="1">
      <c r="A195" s="132">
        <v>2723</v>
      </c>
      <c r="B195" s="144" t="s">
        <v>289</v>
      </c>
      <c r="C195" s="133">
        <v>2</v>
      </c>
      <c r="D195" s="134">
        <v>3</v>
      </c>
      <c r="E195" s="129" t="s">
        <v>298</v>
      </c>
      <c r="F195" s="139">
        <f>SUM(G195:H195)</f>
        <v>0</v>
      </c>
      <c r="G195" s="140">
        <v>0</v>
      </c>
      <c r="H195" s="141">
        <v>0</v>
      </c>
      <c r="I195" s="139">
        <f>SUM(J195:K195)</f>
        <v>0</v>
      </c>
      <c r="J195" s="140">
        <v>0</v>
      </c>
      <c r="K195" s="141">
        <v>0</v>
      </c>
      <c r="L195" s="139">
        <f>SUM(M195:N195)</f>
        <v>0</v>
      </c>
      <c r="M195" s="140">
        <v>0</v>
      </c>
      <c r="N195" s="141">
        <v>0</v>
      </c>
    </row>
    <row r="196" spans="1:14" s="97" customFormat="1" ht="28.5" customHeight="1" thickBot="1">
      <c r="A196" s="132">
        <v>2724</v>
      </c>
      <c r="B196" s="144" t="s">
        <v>289</v>
      </c>
      <c r="C196" s="133">
        <v>2</v>
      </c>
      <c r="D196" s="134">
        <v>4</v>
      </c>
      <c r="E196" s="129" t="s">
        <v>299</v>
      </c>
      <c r="F196" s="139">
        <f>SUM(G196:H196)</f>
        <v>0</v>
      </c>
      <c r="G196" s="140">
        <v>0</v>
      </c>
      <c r="H196" s="141">
        <v>0</v>
      </c>
      <c r="I196" s="139">
        <f>SUM(J196:K196)</f>
        <v>0</v>
      </c>
      <c r="J196" s="140">
        <v>0</v>
      </c>
      <c r="K196" s="141">
        <v>0</v>
      </c>
      <c r="L196" s="139">
        <f>SUM(M196:N196)</f>
        <v>0</v>
      </c>
      <c r="M196" s="140">
        <v>0</v>
      </c>
      <c r="N196" s="141">
        <v>0</v>
      </c>
    </row>
    <row r="197" spans="1:14" s="97" customFormat="1" ht="26.25" customHeight="1">
      <c r="A197" s="132">
        <v>2730</v>
      </c>
      <c r="B197" s="144" t="s">
        <v>289</v>
      </c>
      <c r="C197" s="133">
        <v>3</v>
      </c>
      <c r="D197" s="134">
        <v>0</v>
      </c>
      <c r="E197" s="129" t="s">
        <v>300</v>
      </c>
      <c r="F197" s="135">
        <f>SUM(F199:F202)</f>
        <v>0</v>
      </c>
      <c r="G197" s="135">
        <f t="shared" ref="G197:N197" si="58">SUM(G199:G202)</f>
        <v>0</v>
      </c>
      <c r="H197" s="135">
        <f t="shared" si="58"/>
        <v>0</v>
      </c>
      <c r="I197" s="135">
        <f t="shared" si="58"/>
        <v>0</v>
      </c>
      <c r="J197" s="135">
        <f t="shared" si="58"/>
        <v>0</v>
      </c>
      <c r="K197" s="135">
        <f t="shared" si="58"/>
        <v>0</v>
      </c>
      <c r="L197" s="135">
        <f t="shared" si="58"/>
        <v>0</v>
      </c>
      <c r="M197" s="135">
        <f t="shared" si="58"/>
        <v>0</v>
      </c>
      <c r="N197" s="135">
        <f t="shared" si="58"/>
        <v>0</v>
      </c>
    </row>
    <row r="198" spans="1:14" s="136" customFormat="1" ht="15">
      <c r="A198" s="132"/>
      <c r="B198" s="123"/>
      <c r="C198" s="133"/>
      <c r="D198" s="134"/>
      <c r="E198" s="129" t="s">
        <v>176</v>
      </c>
      <c r="F198" s="135"/>
      <c r="G198" s="137"/>
      <c r="H198" s="138"/>
      <c r="I198" s="135"/>
      <c r="J198" s="137"/>
      <c r="K198" s="138"/>
      <c r="L198" s="135"/>
      <c r="M198" s="137"/>
      <c r="N198" s="138"/>
    </row>
    <row r="199" spans="1:14" s="97" customFormat="1" ht="34.5" customHeight="1" thickBot="1">
      <c r="A199" s="132">
        <v>2731</v>
      </c>
      <c r="B199" s="144" t="s">
        <v>289</v>
      </c>
      <c r="C199" s="133">
        <v>3</v>
      </c>
      <c r="D199" s="134">
        <v>1</v>
      </c>
      <c r="E199" s="129" t="s">
        <v>301</v>
      </c>
      <c r="F199" s="139">
        <f>SUM(G199:H199)</f>
        <v>0</v>
      </c>
      <c r="G199" s="140">
        <v>0</v>
      </c>
      <c r="H199" s="141">
        <v>0</v>
      </c>
      <c r="I199" s="139">
        <f>SUM(J199:K199)</f>
        <v>0</v>
      </c>
      <c r="J199" s="140">
        <v>0</v>
      </c>
      <c r="K199" s="141">
        <v>0</v>
      </c>
      <c r="L199" s="139">
        <f>SUM(M199:N199)</f>
        <v>0</v>
      </c>
      <c r="M199" s="140">
        <v>0</v>
      </c>
      <c r="N199" s="141">
        <v>0</v>
      </c>
    </row>
    <row r="200" spans="1:14" s="97" customFormat="1" ht="41.25" customHeight="1" thickBot="1">
      <c r="A200" s="132">
        <v>2732</v>
      </c>
      <c r="B200" s="144" t="s">
        <v>289</v>
      </c>
      <c r="C200" s="133">
        <v>3</v>
      </c>
      <c r="D200" s="134">
        <v>2</v>
      </c>
      <c r="E200" s="129" t="s">
        <v>302</v>
      </c>
      <c r="F200" s="139">
        <f>SUM(G200:H200)</f>
        <v>0</v>
      </c>
      <c r="G200" s="140">
        <v>0</v>
      </c>
      <c r="H200" s="141">
        <v>0</v>
      </c>
      <c r="I200" s="139">
        <f>SUM(J200:K200)</f>
        <v>0</v>
      </c>
      <c r="J200" s="140">
        <v>0</v>
      </c>
      <c r="K200" s="141">
        <v>0</v>
      </c>
      <c r="L200" s="139">
        <f>SUM(M200:N200)</f>
        <v>0</v>
      </c>
      <c r="M200" s="140">
        <v>0</v>
      </c>
      <c r="N200" s="141">
        <v>0</v>
      </c>
    </row>
    <row r="201" spans="1:14" s="97" customFormat="1" ht="31.5" customHeight="1" thickBot="1">
      <c r="A201" s="132">
        <v>2733</v>
      </c>
      <c r="B201" s="144" t="s">
        <v>289</v>
      </c>
      <c r="C201" s="133">
        <v>3</v>
      </c>
      <c r="D201" s="134">
        <v>3</v>
      </c>
      <c r="E201" s="129" t="s">
        <v>303</v>
      </c>
      <c r="F201" s="139">
        <f>SUM(G201:H201)</f>
        <v>0</v>
      </c>
      <c r="G201" s="140">
        <v>0</v>
      </c>
      <c r="H201" s="141">
        <v>0</v>
      </c>
      <c r="I201" s="139">
        <f>SUM(J201:K201)</f>
        <v>0</v>
      </c>
      <c r="J201" s="140">
        <v>0</v>
      </c>
      <c r="K201" s="141">
        <v>0</v>
      </c>
      <c r="L201" s="139">
        <f>SUM(M201:N201)</f>
        <v>0</v>
      </c>
      <c r="M201" s="140">
        <v>0</v>
      </c>
      <c r="N201" s="141">
        <v>0</v>
      </c>
    </row>
    <row r="202" spans="1:14" s="97" customFormat="1" ht="42" customHeight="1" thickBot="1">
      <c r="A202" s="132">
        <v>2734</v>
      </c>
      <c r="B202" s="144" t="s">
        <v>289</v>
      </c>
      <c r="C202" s="133">
        <v>3</v>
      </c>
      <c r="D202" s="134">
        <v>4</v>
      </c>
      <c r="E202" s="129" t="s">
        <v>304</v>
      </c>
      <c r="F202" s="139">
        <f>SUM(G202:H202)</f>
        <v>0</v>
      </c>
      <c r="G202" s="140">
        <v>0</v>
      </c>
      <c r="H202" s="141">
        <v>0</v>
      </c>
      <c r="I202" s="139">
        <f>SUM(J202:K202)</f>
        <v>0</v>
      </c>
      <c r="J202" s="140">
        <v>0</v>
      </c>
      <c r="K202" s="141">
        <v>0</v>
      </c>
      <c r="L202" s="139">
        <f>SUM(M202:N202)</f>
        <v>0</v>
      </c>
      <c r="M202" s="140">
        <v>0</v>
      </c>
      <c r="N202" s="141">
        <v>0</v>
      </c>
    </row>
    <row r="203" spans="1:14" s="97" customFormat="1" ht="30.75" customHeight="1">
      <c r="A203" s="132">
        <v>2740</v>
      </c>
      <c r="B203" s="144" t="s">
        <v>289</v>
      </c>
      <c r="C203" s="133">
        <v>4</v>
      </c>
      <c r="D203" s="134">
        <v>0</v>
      </c>
      <c r="E203" s="129" t="s">
        <v>305</v>
      </c>
      <c r="F203" s="135">
        <f>SUM(F205)</f>
        <v>0</v>
      </c>
      <c r="G203" s="135">
        <f t="shared" ref="G203:N203" si="59">SUM(G205)</f>
        <v>0</v>
      </c>
      <c r="H203" s="135">
        <f t="shared" si="59"/>
        <v>0</v>
      </c>
      <c r="I203" s="135">
        <f t="shared" si="59"/>
        <v>0</v>
      </c>
      <c r="J203" s="135">
        <f t="shared" si="59"/>
        <v>0</v>
      </c>
      <c r="K203" s="135">
        <f t="shared" si="59"/>
        <v>0</v>
      </c>
      <c r="L203" s="135">
        <f t="shared" si="59"/>
        <v>0</v>
      </c>
      <c r="M203" s="135">
        <f t="shared" si="59"/>
        <v>0</v>
      </c>
      <c r="N203" s="135">
        <f t="shared" si="59"/>
        <v>0</v>
      </c>
    </row>
    <row r="204" spans="1:14" s="136" customFormat="1" ht="15">
      <c r="A204" s="132"/>
      <c r="B204" s="123"/>
      <c r="C204" s="133"/>
      <c r="D204" s="134"/>
      <c r="E204" s="129" t="s">
        <v>176</v>
      </c>
      <c r="F204" s="142"/>
      <c r="G204" s="142"/>
      <c r="H204" s="142"/>
      <c r="I204" s="142"/>
      <c r="J204" s="142"/>
      <c r="K204" s="142"/>
      <c r="L204" s="142"/>
      <c r="M204" s="142"/>
      <c r="N204" s="142"/>
    </row>
    <row r="205" spans="1:14" s="97" customFormat="1" ht="36" customHeight="1" thickBot="1">
      <c r="A205" s="132">
        <v>2741</v>
      </c>
      <c r="B205" s="144" t="s">
        <v>289</v>
      </c>
      <c r="C205" s="133">
        <v>4</v>
      </c>
      <c r="D205" s="134">
        <v>1</v>
      </c>
      <c r="E205" s="129" t="s">
        <v>305</v>
      </c>
      <c r="F205" s="139">
        <f>SUM(G205:H205)</f>
        <v>0</v>
      </c>
      <c r="G205" s="140">
        <v>0</v>
      </c>
      <c r="H205" s="141">
        <v>0</v>
      </c>
      <c r="I205" s="139">
        <f>SUM(J205:K205)</f>
        <v>0</v>
      </c>
      <c r="J205" s="140">
        <v>0</v>
      </c>
      <c r="K205" s="141">
        <v>0</v>
      </c>
      <c r="L205" s="139">
        <f>SUM(M205:N205)</f>
        <v>0</v>
      </c>
      <c r="M205" s="140">
        <v>0</v>
      </c>
      <c r="N205" s="141">
        <v>0</v>
      </c>
    </row>
    <row r="206" spans="1:14" s="97" customFormat="1" ht="45.75" customHeight="1">
      <c r="A206" s="132">
        <v>2750</v>
      </c>
      <c r="B206" s="144" t="s">
        <v>289</v>
      </c>
      <c r="C206" s="133">
        <v>5</v>
      </c>
      <c r="D206" s="134">
        <v>0</v>
      </c>
      <c r="E206" s="129" t="s">
        <v>306</v>
      </c>
      <c r="F206" s="135">
        <f>SUM(F208)</f>
        <v>0</v>
      </c>
      <c r="G206" s="135">
        <f t="shared" ref="G206:N206" si="60">SUM(G208)</f>
        <v>0</v>
      </c>
      <c r="H206" s="135">
        <f t="shared" si="60"/>
        <v>0</v>
      </c>
      <c r="I206" s="135">
        <f t="shared" si="60"/>
        <v>0</v>
      </c>
      <c r="J206" s="135">
        <f t="shared" si="60"/>
        <v>0</v>
      </c>
      <c r="K206" s="135">
        <f t="shared" si="60"/>
        <v>0</v>
      </c>
      <c r="L206" s="135">
        <f t="shared" si="60"/>
        <v>0</v>
      </c>
      <c r="M206" s="135">
        <f t="shared" si="60"/>
        <v>0</v>
      </c>
      <c r="N206" s="135">
        <f t="shared" si="60"/>
        <v>0</v>
      </c>
    </row>
    <row r="207" spans="1:14" s="136" customFormat="1" ht="15">
      <c r="A207" s="132"/>
      <c r="B207" s="123"/>
      <c r="C207" s="133"/>
      <c r="D207" s="134"/>
      <c r="E207" s="129" t="s">
        <v>176</v>
      </c>
      <c r="F207" s="142"/>
      <c r="G207" s="142"/>
      <c r="H207" s="142"/>
      <c r="I207" s="142"/>
      <c r="J207" s="142"/>
      <c r="K207" s="142"/>
      <c r="L207" s="142"/>
      <c r="M207" s="142"/>
      <c r="N207" s="142"/>
    </row>
    <row r="208" spans="1:14" s="97" customFormat="1" ht="45.75" customHeight="1" thickBot="1">
      <c r="A208" s="132">
        <v>2751</v>
      </c>
      <c r="B208" s="144" t="s">
        <v>289</v>
      </c>
      <c r="C208" s="133">
        <v>5</v>
      </c>
      <c r="D208" s="134">
        <v>1</v>
      </c>
      <c r="E208" s="129" t="s">
        <v>306</v>
      </c>
      <c r="F208" s="139">
        <f>SUM(G208:H208)</f>
        <v>0</v>
      </c>
      <c r="G208" s="140">
        <v>0</v>
      </c>
      <c r="H208" s="141">
        <v>0</v>
      </c>
      <c r="I208" s="139">
        <f>SUM(J208:K208)</f>
        <v>0</v>
      </c>
      <c r="J208" s="140">
        <v>0</v>
      </c>
      <c r="K208" s="141">
        <v>0</v>
      </c>
      <c r="L208" s="139">
        <f>SUM(M208:N208)</f>
        <v>0</v>
      </c>
      <c r="M208" s="140">
        <v>0</v>
      </c>
      <c r="N208" s="141">
        <v>0</v>
      </c>
    </row>
    <row r="209" spans="1:14" s="97" customFormat="1" ht="40.5" customHeight="1">
      <c r="A209" s="132">
        <v>2760</v>
      </c>
      <c r="B209" s="144" t="s">
        <v>289</v>
      </c>
      <c r="C209" s="133">
        <v>6</v>
      </c>
      <c r="D209" s="134">
        <v>0</v>
      </c>
      <c r="E209" s="129" t="s">
        <v>307</v>
      </c>
      <c r="F209" s="142">
        <f>SUM(F211:F212)</f>
        <v>0</v>
      </c>
      <c r="G209" s="142">
        <f t="shared" ref="G209:N209" si="61">SUM(G211:G212)</f>
        <v>0</v>
      </c>
      <c r="H209" s="142">
        <f t="shared" si="61"/>
        <v>0</v>
      </c>
      <c r="I209" s="142">
        <f t="shared" si="61"/>
        <v>0</v>
      </c>
      <c r="J209" s="142">
        <f t="shared" si="61"/>
        <v>0</v>
      </c>
      <c r="K209" s="142">
        <f t="shared" si="61"/>
        <v>0</v>
      </c>
      <c r="L209" s="142">
        <f t="shared" si="61"/>
        <v>0</v>
      </c>
      <c r="M209" s="142">
        <f t="shared" si="61"/>
        <v>0</v>
      </c>
      <c r="N209" s="142">
        <f t="shared" si="61"/>
        <v>0</v>
      </c>
    </row>
    <row r="210" spans="1:14" s="136" customFormat="1" ht="15">
      <c r="A210" s="132"/>
      <c r="B210" s="123"/>
      <c r="C210" s="133"/>
      <c r="D210" s="134"/>
      <c r="E210" s="129" t="s">
        <v>176</v>
      </c>
      <c r="F210" s="142"/>
      <c r="G210" s="142"/>
      <c r="H210" s="142"/>
      <c r="I210" s="142"/>
      <c r="J210" s="142"/>
      <c r="K210" s="142"/>
      <c r="L210" s="142"/>
      <c r="M210" s="142"/>
      <c r="N210" s="142"/>
    </row>
    <row r="211" spans="1:14" s="97" customFormat="1" ht="46.5" customHeight="1" thickBot="1">
      <c r="A211" s="132">
        <v>2761</v>
      </c>
      <c r="B211" s="144" t="s">
        <v>289</v>
      </c>
      <c r="C211" s="133">
        <v>6</v>
      </c>
      <c r="D211" s="134">
        <v>1</v>
      </c>
      <c r="E211" s="129" t="s">
        <v>308</v>
      </c>
      <c r="F211" s="139">
        <f>SUM(G211:H211)</f>
        <v>0</v>
      </c>
      <c r="G211" s="140">
        <v>0</v>
      </c>
      <c r="H211" s="141">
        <v>0</v>
      </c>
      <c r="I211" s="139">
        <f>SUM(J211:K211)</f>
        <v>0</v>
      </c>
      <c r="J211" s="140">
        <v>0</v>
      </c>
      <c r="K211" s="141">
        <v>0</v>
      </c>
      <c r="L211" s="139">
        <f>SUM(M211:N211)</f>
        <v>0</v>
      </c>
      <c r="M211" s="140">
        <v>0</v>
      </c>
      <c r="N211" s="141">
        <v>0</v>
      </c>
    </row>
    <row r="212" spans="1:14" s="97" customFormat="1" ht="36.75" customHeight="1" thickBot="1">
      <c r="A212" s="132">
        <v>2762</v>
      </c>
      <c r="B212" s="144" t="s">
        <v>289</v>
      </c>
      <c r="C212" s="133">
        <v>6</v>
      </c>
      <c r="D212" s="134">
        <v>2</v>
      </c>
      <c r="E212" s="129" t="s">
        <v>307</v>
      </c>
      <c r="F212" s="139">
        <f>SUM(G212:H212)</f>
        <v>0</v>
      </c>
      <c r="G212" s="140">
        <v>0</v>
      </c>
      <c r="H212" s="141">
        <v>0</v>
      </c>
      <c r="I212" s="139">
        <f>SUM(J212:K212)</f>
        <v>0</v>
      </c>
      <c r="J212" s="140">
        <v>0</v>
      </c>
      <c r="K212" s="141">
        <v>0</v>
      </c>
      <c r="L212" s="139">
        <f>SUM(M212:N212)</f>
        <v>0</v>
      </c>
      <c r="M212" s="140">
        <v>0</v>
      </c>
      <c r="N212" s="141">
        <v>0</v>
      </c>
    </row>
    <row r="213" spans="1:14" s="128" customFormat="1" ht="50.25" customHeight="1">
      <c r="A213" s="132">
        <v>2800</v>
      </c>
      <c r="B213" s="144" t="s">
        <v>309</v>
      </c>
      <c r="C213" s="133">
        <v>0</v>
      </c>
      <c r="D213" s="134">
        <v>0</v>
      </c>
      <c r="E213" s="129" t="s">
        <v>310</v>
      </c>
      <c r="F213" s="135">
        <f>SUM(F215,F218,F227,F232,F237,F240)</f>
        <v>833815.5</v>
      </c>
      <c r="G213" s="135">
        <f t="shared" ref="G213:N213" si="62">SUM(G215,G218,G227,G232,G237,G240)</f>
        <v>826992.5</v>
      </c>
      <c r="H213" s="135">
        <f t="shared" si="62"/>
        <v>6823</v>
      </c>
      <c r="I213" s="135">
        <f t="shared" si="62"/>
        <v>833815.5</v>
      </c>
      <c r="J213" s="135">
        <f t="shared" si="62"/>
        <v>826992.5</v>
      </c>
      <c r="K213" s="135">
        <f t="shared" si="62"/>
        <v>6823</v>
      </c>
      <c r="L213" s="135">
        <f t="shared" si="62"/>
        <v>127104.09999999999</v>
      </c>
      <c r="M213" s="135">
        <f t="shared" si="62"/>
        <v>126104.09999999999</v>
      </c>
      <c r="N213" s="135">
        <f t="shared" si="62"/>
        <v>1000</v>
      </c>
    </row>
    <row r="214" spans="1:14" s="97" customFormat="1" ht="15">
      <c r="A214" s="122"/>
      <c r="B214" s="123"/>
      <c r="C214" s="124"/>
      <c r="D214" s="125"/>
      <c r="E214" s="129" t="s">
        <v>11</v>
      </c>
      <c r="F214" s="127"/>
      <c r="G214" s="130"/>
      <c r="H214" s="131"/>
      <c r="I214" s="127"/>
      <c r="J214" s="130"/>
      <c r="K214" s="131"/>
      <c r="L214" s="127"/>
      <c r="M214" s="130"/>
      <c r="N214" s="131"/>
    </row>
    <row r="215" spans="1:14" s="97" customFormat="1" ht="30.75" customHeight="1">
      <c r="A215" s="132">
        <v>2810</v>
      </c>
      <c r="B215" s="144" t="s">
        <v>309</v>
      </c>
      <c r="C215" s="133">
        <v>1</v>
      </c>
      <c r="D215" s="134">
        <v>0</v>
      </c>
      <c r="E215" s="129" t="s">
        <v>311</v>
      </c>
      <c r="F215" s="135">
        <f>SUM(F217)</f>
        <v>350294.3</v>
      </c>
      <c r="G215" s="135">
        <f t="shared" ref="G215:N215" si="63">SUM(G217)</f>
        <v>350294.3</v>
      </c>
      <c r="H215" s="135">
        <f t="shared" si="63"/>
        <v>0</v>
      </c>
      <c r="I215" s="135">
        <f t="shared" si="63"/>
        <v>350294.3</v>
      </c>
      <c r="J215" s="135">
        <f t="shared" si="63"/>
        <v>350294.3</v>
      </c>
      <c r="K215" s="135">
        <f t="shared" si="63"/>
        <v>0</v>
      </c>
      <c r="L215" s="135">
        <f t="shared" si="63"/>
        <v>58357.2</v>
      </c>
      <c r="M215" s="135">
        <f t="shared" si="63"/>
        <v>58357.2</v>
      </c>
      <c r="N215" s="135">
        <f t="shared" si="63"/>
        <v>0</v>
      </c>
    </row>
    <row r="216" spans="1:14" s="136" customFormat="1" ht="15">
      <c r="A216" s="132"/>
      <c r="B216" s="123"/>
      <c r="C216" s="133"/>
      <c r="D216" s="134"/>
      <c r="E216" s="129" t="s">
        <v>176</v>
      </c>
      <c r="F216" s="142"/>
      <c r="G216" s="142"/>
      <c r="H216" s="142"/>
      <c r="I216" s="142"/>
      <c r="J216" s="142"/>
      <c r="K216" s="142"/>
      <c r="L216" s="142"/>
      <c r="M216" s="142"/>
      <c r="N216" s="142"/>
    </row>
    <row r="217" spans="1:14" s="97" customFormat="1" ht="26.25" customHeight="1" thickBot="1">
      <c r="A217" s="132">
        <v>2811</v>
      </c>
      <c r="B217" s="144" t="s">
        <v>309</v>
      </c>
      <c r="C217" s="133">
        <v>1</v>
      </c>
      <c r="D217" s="134">
        <v>1</v>
      </c>
      <c r="E217" s="129" t="s">
        <v>311</v>
      </c>
      <c r="F217" s="139">
        <f>SUM(G217:H217)</f>
        <v>350294.3</v>
      </c>
      <c r="G217" s="140">
        <v>350294.3</v>
      </c>
      <c r="H217" s="141">
        <v>0</v>
      </c>
      <c r="I217" s="139">
        <f>SUM(J217:K217)</f>
        <v>350294.3</v>
      </c>
      <c r="J217" s="140">
        <v>350294.3</v>
      </c>
      <c r="K217" s="141">
        <v>0</v>
      </c>
      <c r="L217" s="139">
        <f>SUM(M217:N217)</f>
        <v>58357.2</v>
      </c>
      <c r="M217" s="140">
        <v>58357.2</v>
      </c>
      <c r="N217" s="141">
        <v>0</v>
      </c>
    </row>
    <row r="218" spans="1:14" s="97" customFormat="1" ht="32.25" customHeight="1">
      <c r="A218" s="132">
        <v>2820</v>
      </c>
      <c r="B218" s="144" t="s">
        <v>309</v>
      </c>
      <c r="C218" s="133">
        <v>2</v>
      </c>
      <c r="D218" s="134">
        <v>0</v>
      </c>
      <c r="E218" s="129" t="s">
        <v>312</v>
      </c>
      <c r="F218" s="135">
        <f>SUM(F220:F226)</f>
        <v>412521.19999999995</v>
      </c>
      <c r="G218" s="135">
        <f t="shared" ref="G218:N218" si="64">SUM(G220:G226)</f>
        <v>405698.19999999995</v>
      </c>
      <c r="H218" s="135">
        <f t="shared" si="64"/>
        <v>6823</v>
      </c>
      <c r="I218" s="135">
        <f t="shared" si="64"/>
        <v>412521.19999999995</v>
      </c>
      <c r="J218" s="135">
        <f t="shared" si="64"/>
        <v>405698.19999999995</v>
      </c>
      <c r="K218" s="135">
        <f t="shared" si="64"/>
        <v>6823</v>
      </c>
      <c r="L218" s="135">
        <f t="shared" si="64"/>
        <v>55121.2</v>
      </c>
      <c r="M218" s="135">
        <f t="shared" si="64"/>
        <v>54121.2</v>
      </c>
      <c r="N218" s="135">
        <f t="shared" si="64"/>
        <v>1000</v>
      </c>
    </row>
    <row r="219" spans="1:14" s="136" customFormat="1" ht="15">
      <c r="A219" s="132"/>
      <c r="B219" s="123"/>
      <c r="C219" s="133"/>
      <c r="D219" s="134"/>
      <c r="E219" s="129" t="s">
        <v>176</v>
      </c>
      <c r="F219" s="135"/>
      <c r="G219" s="137"/>
      <c r="H219" s="138"/>
      <c r="I219" s="135"/>
      <c r="J219" s="137"/>
      <c r="K219" s="138"/>
      <c r="L219" s="135"/>
      <c r="M219" s="137"/>
      <c r="N219" s="138"/>
    </row>
    <row r="220" spans="1:14" s="97" customFormat="1" ht="15.6" thickBot="1">
      <c r="A220" s="132">
        <v>2821</v>
      </c>
      <c r="B220" s="144" t="s">
        <v>309</v>
      </c>
      <c r="C220" s="133">
        <v>2</v>
      </c>
      <c r="D220" s="134">
        <v>1</v>
      </c>
      <c r="E220" s="129" t="s">
        <v>313</v>
      </c>
      <c r="F220" s="139">
        <f t="shared" ref="F220:F226" si="65">SUM(G220:H220)</f>
        <v>44214.3</v>
      </c>
      <c r="G220" s="137">
        <v>44214.3</v>
      </c>
      <c r="H220" s="138">
        <v>0</v>
      </c>
      <c r="I220" s="139">
        <f t="shared" ref="I220:I226" si="66">SUM(J220:K220)</f>
        <v>44214.3</v>
      </c>
      <c r="J220" s="137">
        <v>44214.3</v>
      </c>
      <c r="K220" s="138">
        <v>0</v>
      </c>
      <c r="L220" s="139">
        <f t="shared" ref="L220:L226" si="67">SUM(M220:N220)</f>
        <v>6643.5</v>
      </c>
      <c r="M220" s="137">
        <v>6643.5</v>
      </c>
      <c r="N220" s="138">
        <v>0</v>
      </c>
    </row>
    <row r="221" spans="1:14" s="97" customFormat="1" ht="21.75" customHeight="1" thickBot="1">
      <c r="A221" s="132">
        <v>2822</v>
      </c>
      <c r="B221" s="144" t="s">
        <v>309</v>
      </c>
      <c r="C221" s="133">
        <v>2</v>
      </c>
      <c r="D221" s="134">
        <v>2</v>
      </c>
      <c r="E221" s="129" t="s">
        <v>314</v>
      </c>
      <c r="F221" s="139">
        <f t="shared" si="65"/>
        <v>36082.1</v>
      </c>
      <c r="G221" s="137">
        <v>36082.1</v>
      </c>
      <c r="H221" s="138">
        <v>0</v>
      </c>
      <c r="I221" s="139">
        <f t="shared" si="66"/>
        <v>36082.1</v>
      </c>
      <c r="J221" s="137">
        <v>36082.1</v>
      </c>
      <c r="K221" s="138">
        <v>0</v>
      </c>
      <c r="L221" s="139">
        <f t="shared" si="67"/>
        <v>6853.7</v>
      </c>
      <c r="M221" s="137">
        <v>6853.7</v>
      </c>
      <c r="N221" s="138">
        <v>0</v>
      </c>
    </row>
    <row r="222" spans="1:14" s="97" customFormat="1" ht="33" customHeight="1" thickBot="1">
      <c r="A222" s="132">
        <v>2823</v>
      </c>
      <c r="B222" s="144" t="s">
        <v>309</v>
      </c>
      <c r="C222" s="133">
        <v>2</v>
      </c>
      <c r="D222" s="134">
        <v>3</v>
      </c>
      <c r="E222" s="129" t="s">
        <v>315</v>
      </c>
      <c r="F222" s="139">
        <f t="shared" si="65"/>
        <v>316201.8</v>
      </c>
      <c r="G222" s="137">
        <v>316201.8</v>
      </c>
      <c r="H222" s="138">
        <v>0</v>
      </c>
      <c r="I222" s="139">
        <f t="shared" si="66"/>
        <v>316201.8</v>
      </c>
      <c r="J222" s="137">
        <v>316201.8</v>
      </c>
      <c r="K222" s="138">
        <v>0</v>
      </c>
      <c r="L222" s="139">
        <f t="shared" si="67"/>
        <v>40624</v>
      </c>
      <c r="M222" s="137">
        <v>40624</v>
      </c>
      <c r="N222" s="138">
        <v>0</v>
      </c>
    </row>
    <row r="223" spans="1:14" s="97" customFormat="1" ht="26.25" customHeight="1" thickBot="1">
      <c r="A223" s="132">
        <v>2824</v>
      </c>
      <c r="B223" s="144" t="s">
        <v>309</v>
      </c>
      <c r="C223" s="133">
        <v>2</v>
      </c>
      <c r="D223" s="134">
        <v>4</v>
      </c>
      <c r="E223" s="129" t="s">
        <v>316</v>
      </c>
      <c r="F223" s="139">
        <f t="shared" si="65"/>
        <v>0</v>
      </c>
      <c r="G223" s="137">
        <v>0</v>
      </c>
      <c r="H223" s="138">
        <v>0</v>
      </c>
      <c r="I223" s="139">
        <f t="shared" si="66"/>
        <v>0</v>
      </c>
      <c r="J223" s="137">
        <v>0</v>
      </c>
      <c r="K223" s="138">
        <v>0</v>
      </c>
      <c r="L223" s="139">
        <f t="shared" si="67"/>
        <v>0</v>
      </c>
      <c r="M223" s="137">
        <v>0</v>
      </c>
      <c r="N223" s="138">
        <v>0</v>
      </c>
    </row>
    <row r="224" spans="1:14" s="97" customFormat="1" ht="15.6" thickBot="1">
      <c r="A224" s="132">
        <v>2825</v>
      </c>
      <c r="B224" s="144" t="s">
        <v>309</v>
      </c>
      <c r="C224" s="133">
        <v>2</v>
      </c>
      <c r="D224" s="134">
        <v>5</v>
      </c>
      <c r="E224" s="129" t="s">
        <v>317</v>
      </c>
      <c r="F224" s="139">
        <f t="shared" si="65"/>
        <v>0</v>
      </c>
      <c r="G224" s="137">
        <v>0</v>
      </c>
      <c r="H224" s="138">
        <v>0</v>
      </c>
      <c r="I224" s="139">
        <f t="shared" si="66"/>
        <v>0</v>
      </c>
      <c r="J224" s="137">
        <v>0</v>
      </c>
      <c r="K224" s="138">
        <v>0</v>
      </c>
      <c r="L224" s="139">
        <f t="shared" si="67"/>
        <v>0</v>
      </c>
      <c r="M224" s="137">
        <v>0</v>
      </c>
      <c r="N224" s="138">
        <v>0</v>
      </c>
    </row>
    <row r="225" spans="1:14" s="97" customFormat="1" ht="15.6" thickBot="1">
      <c r="A225" s="132">
        <v>2826</v>
      </c>
      <c r="B225" s="144" t="s">
        <v>309</v>
      </c>
      <c r="C225" s="133">
        <v>2</v>
      </c>
      <c r="D225" s="134">
        <v>6</v>
      </c>
      <c r="E225" s="129" t="s">
        <v>318</v>
      </c>
      <c r="F225" s="139">
        <f t="shared" si="65"/>
        <v>0</v>
      </c>
      <c r="G225" s="137">
        <v>0</v>
      </c>
      <c r="H225" s="138">
        <v>0</v>
      </c>
      <c r="I225" s="139">
        <f t="shared" si="66"/>
        <v>0</v>
      </c>
      <c r="J225" s="137">
        <v>0</v>
      </c>
      <c r="K225" s="138">
        <v>0</v>
      </c>
      <c r="L225" s="139">
        <f t="shared" si="67"/>
        <v>0</v>
      </c>
      <c r="M225" s="137">
        <v>0</v>
      </c>
      <c r="N225" s="138">
        <v>0</v>
      </c>
    </row>
    <row r="226" spans="1:14" s="97" customFormat="1" ht="36" customHeight="1" thickBot="1">
      <c r="A226" s="132">
        <v>2827</v>
      </c>
      <c r="B226" s="144" t="s">
        <v>309</v>
      </c>
      <c r="C226" s="133">
        <v>2</v>
      </c>
      <c r="D226" s="134">
        <v>7</v>
      </c>
      <c r="E226" s="129" t="s">
        <v>319</v>
      </c>
      <c r="F226" s="139">
        <f t="shared" si="65"/>
        <v>16023</v>
      </c>
      <c r="G226" s="137">
        <v>9200</v>
      </c>
      <c r="H226" s="138">
        <v>6823</v>
      </c>
      <c r="I226" s="139">
        <f t="shared" si="66"/>
        <v>16023</v>
      </c>
      <c r="J226" s="137">
        <v>9200</v>
      </c>
      <c r="K226" s="138">
        <v>6823</v>
      </c>
      <c r="L226" s="139">
        <f t="shared" si="67"/>
        <v>1000</v>
      </c>
      <c r="M226" s="137">
        <v>0</v>
      </c>
      <c r="N226" s="138">
        <v>1000</v>
      </c>
    </row>
    <row r="227" spans="1:14" s="97" customFormat="1" ht="45" customHeight="1">
      <c r="A227" s="132">
        <v>2830</v>
      </c>
      <c r="B227" s="144" t="s">
        <v>309</v>
      </c>
      <c r="C227" s="133">
        <v>3</v>
      </c>
      <c r="D227" s="134">
        <v>0</v>
      </c>
      <c r="E227" s="129" t="s">
        <v>320</v>
      </c>
      <c r="F227" s="135">
        <f>SUM(F229:F231)</f>
        <v>0</v>
      </c>
      <c r="G227" s="135">
        <f t="shared" ref="G227:N227" si="68">SUM(G229:G231)</f>
        <v>0</v>
      </c>
      <c r="H227" s="135">
        <f t="shared" si="68"/>
        <v>0</v>
      </c>
      <c r="I227" s="135">
        <f t="shared" si="68"/>
        <v>0</v>
      </c>
      <c r="J227" s="135">
        <f t="shared" si="68"/>
        <v>0</v>
      </c>
      <c r="K227" s="135">
        <f t="shared" si="68"/>
        <v>0</v>
      </c>
      <c r="L227" s="135">
        <f t="shared" si="68"/>
        <v>0</v>
      </c>
      <c r="M227" s="135">
        <f t="shared" si="68"/>
        <v>0</v>
      </c>
      <c r="N227" s="135">
        <f t="shared" si="68"/>
        <v>0</v>
      </c>
    </row>
    <row r="228" spans="1:14" s="136" customFormat="1" ht="15">
      <c r="A228" s="132"/>
      <c r="B228" s="123"/>
      <c r="C228" s="133"/>
      <c r="D228" s="134"/>
      <c r="E228" s="129" t="s">
        <v>176</v>
      </c>
      <c r="F228" s="135"/>
      <c r="G228" s="137"/>
      <c r="H228" s="138"/>
      <c r="I228" s="135"/>
      <c r="J228" s="137"/>
      <c r="K228" s="138"/>
      <c r="L228" s="135"/>
      <c r="M228" s="137"/>
      <c r="N228" s="138"/>
    </row>
    <row r="229" spans="1:14" s="97" customFormat="1" ht="24.75" customHeight="1" thickBot="1">
      <c r="A229" s="132">
        <v>2831</v>
      </c>
      <c r="B229" s="144" t="s">
        <v>309</v>
      </c>
      <c r="C229" s="133">
        <v>3</v>
      </c>
      <c r="D229" s="134">
        <v>1</v>
      </c>
      <c r="E229" s="129" t="s">
        <v>321</v>
      </c>
      <c r="F229" s="139">
        <f>SUM(G229:H229)</f>
        <v>0</v>
      </c>
      <c r="G229" s="137">
        <v>0</v>
      </c>
      <c r="H229" s="138">
        <v>0</v>
      </c>
      <c r="I229" s="139">
        <f>SUM(J229:K229)</f>
        <v>0</v>
      </c>
      <c r="J229" s="137">
        <v>0</v>
      </c>
      <c r="K229" s="138">
        <v>0</v>
      </c>
      <c r="L229" s="139">
        <f>SUM(M229:N229)</f>
        <v>0</v>
      </c>
      <c r="M229" s="137">
        <v>0</v>
      </c>
      <c r="N229" s="138">
        <v>0</v>
      </c>
    </row>
    <row r="230" spans="1:14" s="97" customFormat="1" ht="28.5" customHeight="1" thickBot="1">
      <c r="A230" s="132">
        <v>2832</v>
      </c>
      <c r="B230" s="144" t="s">
        <v>309</v>
      </c>
      <c r="C230" s="133">
        <v>3</v>
      </c>
      <c r="D230" s="134">
        <v>2</v>
      </c>
      <c r="E230" s="129" t="s">
        <v>322</v>
      </c>
      <c r="F230" s="139">
        <f>SUM(G230:H230)</f>
        <v>0</v>
      </c>
      <c r="G230" s="137">
        <v>0</v>
      </c>
      <c r="H230" s="138">
        <v>0</v>
      </c>
      <c r="I230" s="139">
        <f>SUM(J230:K230)</f>
        <v>0</v>
      </c>
      <c r="J230" s="137">
        <v>0</v>
      </c>
      <c r="K230" s="138">
        <v>0</v>
      </c>
      <c r="L230" s="139">
        <f>SUM(M230:N230)</f>
        <v>0</v>
      </c>
      <c r="M230" s="137">
        <v>0</v>
      </c>
      <c r="N230" s="138">
        <v>0</v>
      </c>
    </row>
    <row r="231" spans="1:14" s="97" customFormat="1" ht="27.75" customHeight="1" thickBot="1">
      <c r="A231" s="132">
        <v>2833</v>
      </c>
      <c r="B231" s="144" t="s">
        <v>309</v>
      </c>
      <c r="C231" s="133">
        <v>3</v>
      </c>
      <c r="D231" s="134">
        <v>3</v>
      </c>
      <c r="E231" s="129" t="s">
        <v>323</v>
      </c>
      <c r="F231" s="139">
        <f>SUM(G231:H231)</f>
        <v>0</v>
      </c>
      <c r="G231" s="137">
        <v>0</v>
      </c>
      <c r="H231" s="138">
        <v>0</v>
      </c>
      <c r="I231" s="139">
        <f>SUM(J231:K231)</f>
        <v>0</v>
      </c>
      <c r="J231" s="137">
        <v>0</v>
      </c>
      <c r="K231" s="138">
        <v>0</v>
      </c>
      <c r="L231" s="139">
        <f>SUM(M231:N231)</f>
        <v>0</v>
      </c>
      <c r="M231" s="137">
        <v>0</v>
      </c>
      <c r="N231" s="138">
        <v>0</v>
      </c>
    </row>
    <row r="232" spans="1:14" s="97" customFormat="1" ht="33.75" customHeight="1">
      <c r="A232" s="132">
        <v>2840</v>
      </c>
      <c r="B232" s="144" t="s">
        <v>309</v>
      </c>
      <c r="C232" s="133">
        <v>4</v>
      </c>
      <c r="D232" s="134">
        <v>0</v>
      </c>
      <c r="E232" s="129" t="s">
        <v>324</v>
      </c>
      <c r="F232" s="135">
        <f>SUM(F234:F236)</f>
        <v>15000</v>
      </c>
      <c r="G232" s="135">
        <f t="shared" ref="G232:N232" si="69">SUM(G234:G236)</f>
        <v>15000</v>
      </c>
      <c r="H232" s="135">
        <f t="shared" si="69"/>
        <v>0</v>
      </c>
      <c r="I232" s="135">
        <f t="shared" si="69"/>
        <v>15000</v>
      </c>
      <c r="J232" s="135">
        <f t="shared" si="69"/>
        <v>15000</v>
      </c>
      <c r="K232" s="135">
        <f t="shared" si="69"/>
        <v>0</v>
      </c>
      <c r="L232" s="135">
        <f t="shared" si="69"/>
        <v>7880</v>
      </c>
      <c r="M232" s="135">
        <f t="shared" si="69"/>
        <v>7880</v>
      </c>
      <c r="N232" s="135">
        <f t="shared" si="69"/>
        <v>0</v>
      </c>
    </row>
    <row r="233" spans="1:14" s="136" customFormat="1" ht="15">
      <c r="A233" s="132"/>
      <c r="B233" s="123"/>
      <c r="C233" s="133"/>
      <c r="D233" s="134"/>
      <c r="E233" s="129" t="s">
        <v>176</v>
      </c>
      <c r="F233" s="135"/>
      <c r="G233" s="137"/>
      <c r="H233" s="138"/>
      <c r="I233" s="135"/>
      <c r="J233" s="137"/>
      <c r="K233" s="138"/>
      <c r="L233" s="135"/>
      <c r="M233" s="137"/>
      <c r="N233" s="138"/>
    </row>
    <row r="234" spans="1:14" s="97" customFormat="1" ht="31.5" customHeight="1" thickBot="1">
      <c r="A234" s="132">
        <v>2841</v>
      </c>
      <c r="B234" s="144" t="s">
        <v>309</v>
      </c>
      <c r="C234" s="133">
        <v>4</v>
      </c>
      <c r="D234" s="134">
        <v>1</v>
      </c>
      <c r="E234" s="129" t="s">
        <v>325</v>
      </c>
      <c r="F234" s="139">
        <f>SUM(G234:H234)</f>
        <v>0</v>
      </c>
      <c r="G234" s="137">
        <v>0</v>
      </c>
      <c r="H234" s="138">
        <v>0</v>
      </c>
      <c r="I234" s="139">
        <f>SUM(J234:K234)</f>
        <v>0</v>
      </c>
      <c r="J234" s="137">
        <v>0</v>
      </c>
      <c r="K234" s="138">
        <v>0</v>
      </c>
      <c r="L234" s="139">
        <f>SUM(M234:N234)</f>
        <v>0</v>
      </c>
      <c r="M234" s="137">
        <v>0</v>
      </c>
      <c r="N234" s="138">
        <v>0</v>
      </c>
    </row>
    <row r="235" spans="1:14" s="97" customFormat="1" ht="40.5" customHeight="1" thickBot="1">
      <c r="A235" s="132">
        <v>2842</v>
      </c>
      <c r="B235" s="144" t="s">
        <v>309</v>
      </c>
      <c r="C235" s="133">
        <v>4</v>
      </c>
      <c r="D235" s="134">
        <v>2</v>
      </c>
      <c r="E235" s="129" t="s">
        <v>326</v>
      </c>
      <c r="F235" s="139">
        <f>SUM(G235:H235)</f>
        <v>15000</v>
      </c>
      <c r="G235" s="137">
        <v>15000</v>
      </c>
      <c r="H235" s="138">
        <v>0</v>
      </c>
      <c r="I235" s="139">
        <f>SUM(J235:K235)</f>
        <v>15000</v>
      </c>
      <c r="J235" s="137">
        <v>15000</v>
      </c>
      <c r="K235" s="138">
        <v>0</v>
      </c>
      <c r="L235" s="139">
        <f>SUM(M235:N235)</f>
        <v>7880</v>
      </c>
      <c r="M235" s="137">
        <v>7880</v>
      </c>
      <c r="N235" s="138">
        <v>0</v>
      </c>
    </row>
    <row r="236" spans="1:14" s="97" customFormat="1" ht="35.25" customHeight="1" thickBot="1">
      <c r="A236" s="132">
        <v>2843</v>
      </c>
      <c r="B236" s="144" t="s">
        <v>309</v>
      </c>
      <c r="C236" s="133">
        <v>4</v>
      </c>
      <c r="D236" s="134">
        <v>3</v>
      </c>
      <c r="E236" s="129" t="s">
        <v>324</v>
      </c>
      <c r="F236" s="139">
        <f>SUM(G236:H236)</f>
        <v>0</v>
      </c>
      <c r="G236" s="137">
        <v>0</v>
      </c>
      <c r="H236" s="138">
        <v>0</v>
      </c>
      <c r="I236" s="139">
        <f>SUM(J236:K236)</f>
        <v>0</v>
      </c>
      <c r="J236" s="137">
        <v>0</v>
      </c>
      <c r="K236" s="138">
        <v>0</v>
      </c>
      <c r="L236" s="139">
        <f>SUM(M236:N236)</f>
        <v>0</v>
      </c>
      <c r="M236" s="137">
        <v>0</v>
      </c>
      <c r="N236" s="138">
        <v>0</v>
      </c>
    </row>
    <row r="237" spans="1:14" s="97" customFormat="1" ht="41.25" customHeight="1">
      <c r="A237" s="132">
        <v>2850</v>
      </c>
      <c r="B237" s="144" t="s">
        <v>309</v>
      </c>
      <c r="C237" s="133">
        <v>5</v>
      </c>
      <c r="D237" s="134">
        <v>0</v>
      </c>
      <c r="E237" s="145" t="s">
        <v>327</v>
      </c>
      <c r="F237" s="135">
        <f>SUM(F239)</f>
        <v>0</v>
      </c>
      <c r="G237" s="135">
        <f t="shared" ref="G237:N237" si="70">SUM(G239)</f>
        <v>0</v>
      </c>
      <c r="H237" s="135">
        <f t="shared" si="70"/>
        <v>0</v>
      </c>
      <c r="I237" s="135">
        <f t="shared" si="70"/>
        <v>0</v>
      </c>
      <c r="J237" s="135">
        <f t="shared" si="70"/>
        <v>0</v>
      </c>
      <c r="K237" s="135">
        <f t="shared" si="70"/>
        <v>0</v>
      </c>
      <c r="L237" s="135">
        <f t="shared" si="70"/>
        <v>0</v>
      </c>
      <c r="M237" s="135">
        <f t="shared" si="70"/>
        <v>0</v>
      </c>
      <c r="N237" s="135">
        <f t="shared" si="70"/>
        <v>0</v>
      </c>
    </row>
    <row r="238" spans="1:14" s="136" customFormat="1" ht="15">
      <c r="A238" s="132"/>
      <c r="B238" s="123"/>
      <c r="C238" s="133"/>
      <c r="D238" s="134"/>
      <c r="E238" s="129" t="s">
        <v>176</v>
      </c>
      <c r="F238" s="142"/>
      <c r="G238" s="142"/>
      <c r="H238" s="142"/>
      <c r="I238" s="142"/>
      <c r="J238" s="142"/>
      <c r="K238" s="142"/>
      <c r="L238" s="142"/>
      <c r="M238" s="142"/>
      <c r="N238" s="142"/>
    </row>
    <row r="239" spans="1:14" s="97" customFormat="1" ht="41.25" customHeight="1" thickBot="1">
      <c r="A239" s="132">
        <v>2851</v>
      </c>
      <c r="B239" s="144" t="s">
        <v>309</v>
      </c>
      <c r="C239" s="133">
        <v>5</v>
      </c>
      <c r="D239" s="134">
        <v>1</v>
      </c>
      <c r="E239" s="145" t="s">
        <v>327</v>
      </c>
      <c r="F239" s="139">
        <f>SUM(G239:H239)</f>
        <v>0</v>
      </c>
      <c r="G239" s="140">
        <v>0</v>
      </c>
      <c r="H239" s="141">
        <v>0</v>
      </c>
      <c r="I239" s="139">
        <f>SUM(J239:K239)</f>
        <v>0</v>
      </c>
      <c r="J239" s="140">
        <v>0</v>
      </c>
      <c r="K239" s="141">
        <v>0</v>
      </c>
      <c r="L239" s="139">
        <f>SUM(M239:N239)</f>
        <v>0</v>
      </c>
      <c r="M239" s="140">
        <v>0</v>
      </c>
      <c r="N239" s="141">
        <v>0</v>
      </c>
    </row>
    <row r="240" spans="1:14" s="97" customFormat="1" ht="45.75" customHeight="1">
      <c r="A240" s="132">
        <v>2860</v>
      </c>
      <c r="B240" s="144" t="s">
        <v>309</v>
      </c>
      <c r="C240" s="133">
        <v>6</v>
      </c>
      <c r="D240" s="134">
        <v>0</v>
      </c>
      <c r="E240" s="145" t="s">
        <v>328</v>
      </c>
      <c r="F240" s="135">
        <f>SUM(F242)</f>
        <v>56000</v>
      </c>
      <c r="G240" s="135">
        <f t="shared" ref="G240:N240" si="71">SUM(G242)</f>
        <v>56000</v>
      </c>
      <c r="H240" s="135">
        <f t="shared" si="71"/>
        <v>0</v>
      </c>
      <c r="I240" s="135">
        <f t="shared" si="71"/>
        <v>56000</v>
      </c>
      <c r="J240" s="135">
        <f t="shared" si="71"/>
        <v>56000</v>
      </c>
      <c r="K240" s="135">
        <f t="shared" si="71"/>
        <v>0</v>
      </c>
      <c r="L240" s="135">
        <f t="shared" si="71"/>
        <v>5745.7</v>
      </c>
      <c r="M240" s="135">
        <f t="shared" si="71"/>
        <v>5745.7</v>
      </c>
      <c r="N240" s="135">
        <f t="shared" si="71"/>
        <v>0</v>
      </c>
    </row>
    <row r="241" spans="1:14" s="136" customFormat="1" ht="15">
      <c r="A241" s="132"/>
      <c r="B241" s="123"/>
      <c r="C241" s="133"/>
      <c r="D241" s="134"/>
      <c r="E241" s="129" t="s">
        <v>176</v>
      </c>
      <c r="F241" s="142"/>
      <c r="G241" s="142"/>
      <c r="H241" s="142"/>
      <c r="I241" s="142"/>
      <c r="J241" s="142"/>
      <c r="K241" s="142"/>
      <c r="L241" s="142"/>
      <c r="M241" s="142"/>
      <c r="N241" s="142"/>
    </row>
    <row r="242" spans="1:14" s="97" customFormat="1" ht="45.75" customHeight="1" thickBot="1">
      <c r="A242" s="132">
        <v>2861</v>
      </c>
      <c r="B242" s="144" t="s">
        <v>309</v>
      </c>
      <c r="C242" s="133">
        <v>6</v>
      </c>
      <c r="D242" s="134">
        <v>1</v>
      </c>
      <c r="E242" s="145" t="s">
        <v>328</v>
      </c>
      <c r="F242" s="139">
        <f>SUM(G242:H242)</f>
        <v>56000</v>
      </c>
      <c r="G242" s="140">
        <v>56000</v>
      </c>
      <c r="H242" s="141">
        <v>0</v>
      </c>
      <c r="I242" s="139">
        <f>SUM(J242:K242)</f>
        <v>56000</v>
      </c>
      <c r="J242" s="140">
        <v>56000</v>
      </c>
      <c r="K242" s="141">
        <v>0</v>
      </c>
      <c r="L242" s="139">
        <f>SUM(M242:N242)</f>
        <v>5745.7</v>
      </c>
      <c r="M242" s="140">
        <v>5745.7</v>
      </c>
      <c r="N242" s="141">
        <v>0</v>
      </c>
    </row>
    <row r="243" spans="1:14" s="128" customFormat="1" ht="38.25" customHeight="1">
      <c r="A243" s="132">
        <v>2900</v>
      </c>
      <c r="B243" s="144" t="s">
        <v>329</v>
      </c>
      <c r="C243" s="133">
        <v>0</v>
      </c>
      <c r="D243" s="134">
        <v>0</v>
      </c>
      <c r="E243" s="129" t="s">
        <v>330</v>
      </c>
      <c r="F243" s="135">
        <f>SUM(F245,F249,F253,F257,F261,F265,F268,F271)</f>
        <v>433051.9</v>
      </c>
      <c r="G243" s="135">
        <f t="shared" ref="G243:N243" si="72">SUM(G245,G249,G253,G257,G261,G265,G268,G271)</f>
        <v>433051.9</v>
      </c>
      <c r="H243" s="135">
        <f t="shared" si="72"/>
        <v>0</v>
      </c>
      <c r="I243" s="135">
        <f t="shared" si="72"/>
        <v>433051.9</v>
      </c>
      <c r="J243" s="135">
        <f t="shared" si="72"/>
        <v>433051.9</v>
      </c>
      <c r="K243" s="135">
        <f t="shared" si="72"/>
        <v>0</v>
      </c>
      <c r="L243" s="135">
        <f t="shared" si="72"/>
        <v>70786.754000000001</v>
      </c>
      <c r="M243" s="135">
        <f t="shared" si="72"/>
        <v>70786.754000000001</v>
      </c>
      <c r="N243" s="135">
        <f t="shared" si="72"/>
        <v>0</v>
      </c>
    </row>
    <row r="244" spans="1:14" s="97" customFormat="1" ht="15">
      <c r="A244" s="122"/>
      <c r="B244" s="123"/>
      <c r="C244" s="124"/>
      <c r="D244" s="125"/>
      <c r="E244" s="129" t="s">
        <v>11</v>
      </c>
      <c r="F244" s="127"/>
      <c r="G244" s="130"/>
      <c r="H244" s="131"/>
      <c r="I244" s="127"/>
      <c r="J244" s="130"/>
      <c r="K244" s="131"/>
      <c r="L244" s="127"/>
      <c r="M244" s="130"/>
      <c r="N244" s="131"/>
    </row>
    <row r="245" spans="1:14" s="97" customFormat="1" ht="37.5" customHeight="1">
      <c r="A245" s="132">
        <v>2910</v>
      </c>
      <c r="B245" s="144" t="s">
        <v>329</v>
      </c>
      <c r="C245" s="133">
        <v>1</v>
      </c>
      <c r="D245" s="134">
        <v>0</v>
      </c>
      <c r="E245" s="129" t="s">
        <v>331</v>
      </c>
      <c r="F245" s="142">
        <f>SUM(F247:F248)</f>
        <v>428251.9</v>
      </c>
      <c r="G245" s="142">
        <f t="shared" ref="G245:N245" si="73">SUM(G247:G248)</f>
        <v>428251.9</v>
      </c>
      <c r="H245" s="142">
        <f t="shared" si="73"/>
        <v>0</v>
      </c>
      <c r="I245" s="142">
        <f t="shared" si="73"/>
        <v>428251.9</v>
      </c>
      <c r="J245" s="142">
        <f t="shared" si="73"/>
        <v>428251.9</v>
      </c>
      <c r="K245" s="142">
        <f t="shared" si="73"/>
        <v>0</v>
      </c>
      <c r="L245" s="142">
        <f t="shared" si="73"/>
        <v>70606.754000000001</v>
      </c>
      <c r="M245" s="142">
        <f t="shared" si="73"/>
        <v>70606.754000000001</v>
      </c>
      <c r="N245" s="142">
        <f t="shared" si="73"/>
        <v>0</v>
      </c>
    </row>
    <row r="246" spans="1:14" s="136" customFormat="1" ht="15">
      <c r="A246" s="132"/>
      <c r="B246" s="123"/>
      <c r="C246" s="133"/>
      <c r="D246" s="134"/>
      <c r="E246" s="129" t="s">
        <v>176</v>
      </c>
      <c r="F246" s="142"/>
      <c r="G246" s="142"/>
      <c r="H246" s="142"/>
      <c r="I246" s="142"/>
      <c r="J246" s="142"/>
      <c r="K246" s="142"/>
      <c r="L246" s="142"/>
      <c r="M246" s="142"/>
      <c r="N246" s="142"/>
    </row>
    <row r="247" spans="1:14" s="97" customFormat="1" ht="36" customHeight="1" thickBot="1">
      <c r="A247" s="132">
        <v>2911</v>
      </c>
      <c r="B247" s="144" t="s">
        <v>329</v>
      </c>
      <c r="C247" s="133">
        <v>1</v>
      </c>
      <c r="D247" s="134">
        <v>1</v>
      </c>
      <c r="E247" s="129" t="s">
        <v>332</v>
      </c>
      <c r="F247" s="139">
        <f>SUM(G247:H247)</f>
        <v>428251.9</v>
      </c>
      <c r="G247" s="140">
        <v>428251.9</v>
      </c>
      <c r="H247" s="141">
        <v>0</v>
      </c>
      <c r="I247" s="139">
        <f>SUM(J247:K247)</f>
        <v>428251.9</v>
      </c>
      <c r="J247" s="140">
        <v>428251.9</v>
      </c>
      <c r="K247" s="141">
        <v>0</v>
      </c>
      <c r="L247" s="139">
        <f>SUM(M247:N247)</f>
        <v>70606.754000000001</v>
      </c>
      <c r="M247" s="140">
        <v>70606.754000000001</v>
      </c>
      <c r="N247" s="141">
        <v>0</v>
      </c>
    </row>
    <row r="248" spans="1:14" s="97" customFormat="1" ht="33.75" customHeight="1" thickBot="1">
      <c r="A248" s="132">
        <v>2912</v>
      </c>
      <c r="B248" s="144" t="s">
        <v>329</v>
      </c>
      <c r="C248" s="133">
        <v>1</v>
      </c>
      <c r="D248" s="134">
        <v>2</v>
      </c>
      <c r="E248" s="129" t="s">
        <v>333</v>
      </c>
      <c r="F248" s="139">
        <f>SUM(G248:H248)</f>
        <v>0</v>
      </c>
      <c r="G248" s="140">
        <v>0</v>
      </c>
      <c r="H248" s="141">
        <v>0</v>
      </c>
      <c r="I248" s="139">
        <f>SUM(J248:K248)</f>
        <v>0</v>
      </c>
      <c r="J248" s="140">
        <v>0</v>
      </c>
      <c r="K248" s="141">
        <v>0</v>
      </c>
      <c r="L248" s="139">
        <f>SUM(M248:N248)</f>
        <v>0</v>
      </c>
      <c r="M248" s="140">
        <v>0</v>
      </c>
      <c r="N248" s="141">
        <v>0</v>
      </c>
    </row>
    <row r="249" spans="1:14" s="97" customFormat="1" ht="36.75" customHeight="1">
      <c r="A249" s="132">
        <v>2920</v>
      </c>
      <c r="B249" s="144" t="s">
        <v>329</v>
      </c>
      <c r="C249" s="133">
        <v>2</v>
      </c>
      <c r="D249" s="134">
        <v>0</v>
      </c>
      <c r="E249" s="129" t="s">
        <v>334</v>
      </c>
      <c r="F249" s="142">
        <f>SUM(F251:F252)</f>
        <v>0</v>
      </c>
      <c r="G249" s="142">
        <f t="shared" ref="G249:N249" si="74">SUM(G251:G252)</f>
        <v>0</v>
      </c>
      <c r="H249" s="142">
        <f t="shared" si="74"/>
        <v>0</v>
      </c>
      <c r="I249" s="142">
        <f t="shared" si="74"/>
        <v>0</v>
      </c>
      <c r="J249" s="142">
        <f t="shared" si="74"/>
        <v>0</v>
      </c>
      <c r="K249" s="142">
        <f t="shared" si="74"/>
        <v>0</v>
      </c>
      <c r="L249" s="142">
        <f t="shared" si="74"/>
        <v>0</v>
      </c>
      <c r="M249" s="142">
        <f t="shared" si="74"/>
        <v>0</v>
      </c>
      <c r="N249" s="142">
        <f t="shared" si="74"/>
        <v>0</v>
      </c>
    </row>
    <row r="250" spans="1:14" s="136" customFormat="1" ht="15">
      <c r="A250" s="132"/>
      <c r="B250" s="123"/>
      <c r="C250" s="133"/>
      <c r="D250" s="134"/>
      <c r="E250" s="129" t="s">
        <v>176</v>
      </c>
      <c r="F250" s="142"/>
      <c r="G250" s="142"/>
      <c r="H250" s="142"/>
      <c r="I250" s="142"/>
      <c r="J250" s="142"/>
      <c r="K250" s="142"/>
      <c r="L250" s="142"/>
      <c r="M250" s="142"/>
      <c r="N250" s="142"/>
    </row>
    <row r="251" spans="1:14" s="97" customFormat="1" ht="31.5" customHeight="1" thickBot="1">
      <c r="A251" s="132">
        <v>2921</v>
      </c>
      <c r="B251" s="144" t="s">
        <v>329</v>
      </c>
      <c r="C251" s="133">
        <v>2</v>
      </c>
      <c r="D251" s="134">
        <v>1</v>
      </c>
      <c r="E251" s="129" t="s">
        <v>335</v>
      </c>
      <c r="F251" s="139">
        <f>SUM(G251:H251)</f>
        <v>0</v>
      </c>
      <c r="G251" s="140">
        <v>0</v>
      </c>
      <c r="H251" s="141">
        <v>0</v>
      </c>
      <c r="I251" s="139">
        <f>SUM(J251:K251)</f>
        <v>0</v>
      </c>
      <c r="J251" s="140">
        <v>0</v>
      </c>
      <c r="K251" s="141">
        <v>0</v>
      </c>
      <c r="L251" s="139">
        <f>SUM(M251:N251)</f>
        <v>0</v>
      </c>
      <c r="M251" s="140">
        <v>0</v>
      </c>
      <c r="N251" s="141">
        <v>0</v>
      </c>
    </row>
    <row r="252" spans="1:14" s="97" customFormat="1" ht="26.25" customHeight="1" thickBot="1">
      <c r="A252" s="132">
        <v>2922</v>
      </c>
      <c r="B252" s="144" t="s">
        <v>329</v>
      </c>
      <c r="C252" s="133">
        <v>2</v>
      </c>
      <c r="D252" s="134">
        <v>2</v>
      </c>
      <c r="E252" s="129" t="s">
        <v>336</v>
      </c>
      <c r="F252" s="139">
        <f>SUM(G252:H252)</f>
        <v>0</v>
      </c>
      <c r="G252" s="140">
        <v>0</v>
      </c>
      <c r="H252" s="141">
        <v>0</v>
      </c>
      <c r="I252" s="139">
        <f>SUM(J252:K252)</f>
        <v>0</v>
      </c>
      <c r="J252" s="140">
        <v>0</v>
      </c>
      <c r="K252" s="141">
        <v>0</v>
      </c>
      <c r="L252" s="139">
        <f>SUM(M252:N252)</f>
        <v>0</v>
      </c>
      <c r="M252" s="140">
        <v>0</v>
      </c>
      <c r="N252" s="141">
        <v>0</v>
      </c>
    </row>
    <row r="253" spans="1:14" s="97" customFormat="1" ht="47.25" customHeight="1">
      <c r="A253" s="132">
        <v>2930</v>
      </c>
      <c r="B253" s="144" t="s">
        <v>329</v>
      </c>
      <c r="C253" s="133">
        <v>3</v>
      </c>
      <c r="D253" s="134">
        <v>0</v>
      </c>
      <c r="E253" s="129" t="s">
        <v>337</v>
      </c>
      <c r="F253" s="142">
        <f>SUM(F255:F256)</f>
        <v>0</v>
      </c>
      <c r="G253" s="142">
        <f t="shared" ref="G253:N253" si="75">SUM(G255:G256)</f>
        <v>0</v>
      </c>
      <c r="H253" s="142">
        <f t="shared" si="75"/>
        <v>0</v>
      </c>
      <c r="I253" s="142">
        <f t="shared" si="75"/>
        <v>0</v>
      </c>
      <c r="J253" s="142">
        <f t="shared" si="75"/>
        <v>0</v>
      </c>
      <c r="K253" s="142">
        <f t="shared" si="75"/>
        <v>0</v>
      </c>
      <c r="L253" s="142">
        <f t="shared" si="75"/>
        <v>0</v>
      </c>
      <c r="M253" s="142">
        <f t="shared" si="75"/>
        <v>0</v>
      </c>
      <c r="N253" s="142">
        <f t="shared" si="75"/>
        <v>0</v>
      </c>
    </row>
    <row r="254" spans="1:14" s="136" customFormat="1" ht="15">
      <c r="A254" s="132"/>
      <c r="B254" s="123"/>
      <c r="C254" s="133"/>
      <c r="D254" s="134"/>
      <c r="E254" s="129" t="s">
        <v>176</v>
      </c>
      <c r="F254" s="142"/>
      <c r="G254" s="142"/>
      <c r="H254" s="142"/>
      <c r="I254" s="142"/>
      <c r="J254" s="142"/>
      <c r="K254" s="142"/>
      <c r="L254" s="142"/>
      <c r="M254" s="142"/>
      <c r="N254" s="142"/>
    </row>
    <row r="255" spans="1:14" s="97" customFormat="1" ht="34.5" customHeight="1" thickBot="1">
      <c r="A255" s="132">
        <v>2931</v>
      </c>
      <c r="B255" s="144" t="s">
        <v>329</v>
      </c>
      <c r="C255" s="133">
        <v>3</v>
      </c>
      <c r="D255" s="134">
        <v>1</v>
      </c>
      <c r="E255" s="129" t="s">
        <v>338</v>
      </c>
      <c r="F255" s="139">
        <f>SUM(G255:H255)</f>
        <v>0</v>
      </c>
      <c r="G255" s="140">
        <v>0</v>
      </c>
      <c r="H255" s="141">
        <v>0</v>
      </c>
      <c r="I255" s="139">
        <f>SUM(J255:K255)</f>
        <v>0</v>
      </c>
      <c r="J255" s="140">
        <v>0</v>
      </c>
      <c r="K255" s="141">
        <v>0</v>
      </c>
      <c r="L255" s="139">
        <f>SUM(M255:N255)</f>
        <v>0</v>
      </c>
      <c r="M255" s="140">
        <v>0</v>
      </c>
      <c r="N255" s="141">
        <v>0</v>
      </c>
    </row>
    <row r="256" spans="1:14" s="97" customFormat="1" ht="24.75" customHeight="1" thickBot="1">
      <c r="A256" s="132">
        <v>2932</v>
      </c>
      <c r="B256" s="144" t="s">
        <v>329</v>
      </c>
      <c r="C256" s="133">
        <v>3</v>
      </c>
      <c r="D256" s="134">
        <v>2</v>
      </c>
      <c r="E256" s="129" t="s">
        <v>339</v>
      </c>
      <c r="F256" s="139">
        <f>SUM(G256:H256)</f>
        <v>0</v>
      </c>
      <c r="G256" s="140">
        <v>0</v>
      </c>
      <c r="H256" s="141">
        <v>0</v>
      </c>
      <c r="I256" s="139">
        <f>SUM(J256:K256)</f>
        <v>0</v>
      </c>
      <c r="J256" s="140">
        <v>0</v>
      </c>
      <c r="K256" s="141">
        <v>0</v>
      </c>
      <c r="L256" s="139">
        <f>SUM(M256:N256)</f>
        <v>0</v>
      </c>
      <c r="M256" s="140">
        <v>0</v>
      </c>
      <c r="N256" s="141">
        <v>0</v>
      </c>
    </row>
    <row r="257" spans="1:14" s="97" customFormat="1" ht="25.5" customHeight="1">
      <c r="A257" s="132">
        <v>2940</v>
      </c>
      <c r="B257" s="144" t="s">
        <v>329</v>
      </c>
      <c r="C257" s="133">
        <v>4</v>
      </c>
      <c r="D257" s="134">
        <v>0</v>
      </c>
      <c r="E257" s="129" t="s">
        <v>340</v>
      </c>
      <c r="F257" s="142">
        <f>SUM(F259:F260)</f>
        <v>0</v>
      </c>
      <c r="G257" s="142">
        <f t="shared" ref="G257:N257" si="76">SUM(G259:G260)</f>
        <v>0</v>
      </c>
      <c r="H257" s="142">
        <f t="shared" si="76"/>
        <v>0</v>
      </c>
      <c r="I257" s="142">
        <f t="shared" si="76"/>
        <v>0</v>
      </c>
      <c r="J257" s="142">
        <f t="shared" si="76"/>
        <v>0</v>
      </c>
      <c r="K257" s="142">
        <f t="shared" si="76"/>
        <v>0</v>
      </c>
      <c r="L257" s="142">
        <f t="shared" si="76"/>
        <v>0</v>
      </c>
      <c r="M257" s="142">
        <f t="shared" si="76"/>
        <v>0</v>
      </c>
      <c r="N257" s="142">
        <f t="shared" si="76"/>
        <v>0</v>
      </c>
    </row>
    <row r="258" spans="1:14" s="136" customFormat="1" ht="15">
      <c r="A258" s="132"/>
      <c r="B258" s="123"/>
      <c r="C258" s="133"/>
      <c r="D258" s="134"/>
      <c r="E258" s="129" t="s">
        <v>176</v>
      </c>
      <c r="F258" s="142"/>
      <c r="G258" s="142"/>
      <c r="H258" s="142"/>
      <c r="I258" s="142"/>
      <c r="J258" s="142"/>
      <c r="K258" s="142"/>
      <c r="L258" s="142"/>
      <c r="M258" s="142"/>
      <c r="N258" s="142"/>
    </row>
    <row r="259" spans="1:14" s="97" customFormat="1" ht="33" customHeight="1" thickBot="1">
      <c r="A259" s="132">
        <v>2941</v>
      </c>
      <c r="B259" s="144" t="s">
        <v>329</v>
      </c>
      <c r="C259" s="133">
        <v>4</v>
      </c>
      <c r="D259" s="134">
        <v>1</v>
      </c>
      <c r="E259" s="129" t="s">
        <v>341</v>
      </c>
      <c r="F259" s="139">
        <f>SUM(G259:H259)</f>
        <v>0</v>
      </c>
      <c r="G259" s="140">
        <v>0</v>
      </c>
      <c r="H259" s="141">
        <v>0</v>
      </c>
      <c r="I259" s="139">
        <f>SUM(J259:K259)</f>
        <v>0</v>
      </c>
      <c r="J259" s="140">
        <v>0</v>
      </c>
      <c r="K259" s="141">
        <v>0</v>
      </c>
      <c r="L259" s="139">
        <f>SUM(M259:N259)</f>
        <v>0</v>
      </c>
      <c r="M259" s="140">
        <v>0</v>
      </c>
      <c r="N259" s="141">
        <v>0</v>
      </c>
    </row>
    <row r="260" spans="1:14" s="97" customFormat="1" ht="33.75" customHeight="1" thickBot="1">
      <c r="A260" s="132">
        <v>2942</v>
      </c>
      <c r="B260" s="144" t="s">
        <v>329</v>
      </c>
      <c r="C260" s="133">
        <v>4</v>
      </c>
      <c r="D260" s="134">
        <v>2</v>
      </c>
      <c r="E260" s="129" t="s">
        <v>342</v>
      </c>
      <c r="F260" s="139">
        <f>SUM(G260:H260)</f>
        <v>0</v>
      </c>
      <c r="G260" s="140">
        <v>0</v>
      </c>
      <c r="H260" s="141">
        <v>0</v>
      </c>
      <c r="I260" s="139">
        <f>SUM(J260:K260)</f>
        <v>0</v>
      </c>
      <c r="J260" s="140">
        <v>0</v>
      </c>
      <c r="K260" s="141">
        <v>0</v>
      </c>
      <c r="L260" s="139">
        <f>SUM(M260:N260)</f>
        <v>0</v>
      </c>
      <c r="M260" s="140">
        <v>0</v>
      </c>
      <c r="N260" s="141">
        <v>0</v>
      </c>
    </row>
    <row r="261" spans="1:14" s="97" customFormat="1" ht="41.25" customHeight="1">
      <c r="A261" s="132">
        <v>2950</v>
      </c>
      <c r="B261" s="144" t="s">
        <v>329</v>
      </c>
      <c r="C261" s="133">
        <v>5</v>
      </c>
      <c r="D261" s="134">
        <v>0</v>
      </c>
      <c r="E261" s="129" t="s">
        <v>343</v>
      </c>
      <c r="F261" s="142">
        <f>SUM(F263:F264)</f>
        <v>0</v>
      </c>
      <c r="G261" s="142">
        <f t="shared" ref="G261:N261" si="77">SUM(G263:G264)</f>
        <v>0</v>
      </c>
      <c r="H261" s="142">
        <f t="shared" si="77"/>
        <v>0</v>
      </c>
      <c r="I261" s="142">
        <f t="shared" si="77"/>
        <v>0</v>
      </c>
      <c r="J261" s="142">
        <f t="shared" si="77"/>
        <v>0</v>
      </c>
      <c r="K261" s="142">
        <f t="shared" si="77"/>
        <v>0</v>
      </c>
      <c r="L261" s="142">
        <f t="shared" si="77"/>
        <v>0</v>
      </c>
      <c r="M261" s="142">
        <f t="shared" si="77"/>
        <v>0</v>
      </c>
      <c r="N261" s="142">
        <f t="shared" si="77"/>
        <v>0</v>
      </c>
    </row>
    <row r="262" spans="1:14" s="136" customFormat="1" ht="15">
      <c r="A262" s="132"/>
      <c r="B262" s="123"/>
      <c r="C262" s="133"/>
      <c r="D262" s="134"/>
      <c r="E262" s="129" t="s">
        <v>176</v>
      </c>
      <c r="F262" s="142"/>
      <c r="G262" s="142"/>
      <c r="H262" s="142"/>
      <c r="I262" s="142"/>
      <c r="J262" s="142"/>
      <c r="K262" s="142"/>
      <c r="L262" s="142"/>
      <c r="M262" s="142"/>
      <c r="N262" s="142"/>
    </row>
    <row r="263" spans="1:14" s="97" customFormat="1" ht="33.75" customHeight="1" thickBot="1">
      <c r="A263" s="132">
        <v>2951</v>
      </c>
      <c r="B263" s="144" t="s">
        <v>329</v>
      </c>
      <c r="C263" s="133">
        <v>5</v>
      </c>
      <c r="D263" s="134">
        <v>1</v>
      </c>
      <c r="E263" s="129" t="s">
        <v>344</v>
      </c>
      <c r="F263" s="139">
        <f>SUM(G263:H263)</f>
        <v>0</v>
      </c>
      <c r="G263" s="140">
        <v>0</v>
      </c>
      <c r="H263" s="141">
        <v>0</v>
      </c>
      <c r="I263" s="139">
        <f>SUM(J263:K263)</f>
        <v>0</v>
      </c>
      <c r="J263" s="140">
        <v>0</v>
      </c>
      <c r="K263" s="141">
        <v>0</v>
      </c>
      <c r="L263" s="139">
        <f>SUM(M263:N263)</f>
        <v>0</v>
      </c>
      <c r="M263" s="140">
        <v>0</v>
      </c>
      <c r="N263" s="141">
        <v>0</v>
      </c>
    </row>
    <row r="264" spans="1:14" s="97" customFormat="1" ht="23.25" customHeight="1" thickBot="1">
      <c r="A264" s="132">
        <v>2952</v>
      </c>
      <c r="B264" s="144" t="s">
        <v>329</v>
      </c>
      <c r="C264" s="133">
        <v>5</v>
      </c>
      <c r="D264" s="134">
        <v>2</v>
      </c>
      <c r="E264" s="129" t="s">
        <v>345</v>
      </c>
      <c r="F264" s="139">
        <f>SUM(G264:H264)</f>
        <v>0</v>
      </c>
      <c r="G264" s="140">
        <v>0</v>
      </c>
      <c r="H264" s="141">
        <v>0</v>
      </c>
      <c r="I264" s="139">
        <f>SUM(J264:K264)</f>
        <v>0</v>
      </c>
      <c r="J264" s="140">
        <v>0</v>
      </c>
      <c r="K264" s="141">
        <v>0</v>
      </c>
      <c r="L264" s="139">
        <f>SUM(M264:N264)</f>
        <v>0</v>
      </c>
      <c r="M264" s="140">
        <v>0</v>
      </c>
      <c r="N264" s="141">
        <v>0</v>
      </c>
    </row>
    <row r="265" spans="1:14" s="97" customFormat="1" ht="42.75" customHeight="1">
      <c r="A265" s="132">
        <v>2960</v>
      </c>
      <c r="B265" s="144" t="s">
        <v>329</v>
      </c>
      <c r="C265" s="133">
        <v>6</v>
      </c>
      <c r="D265" s="134">
        <v>0</v>
      </c>
      <c r="E265" s="129" t="s">
        <v>346</v>
      </c>
      <c r="F265" s="135">
        <f>SUM(F267)</f>
        <v>4800</v>
      </c>
      <c r="G265" s="135">
        <f t="shared" ref="G265:N265" si="78">SUM(G267)</f>
        <v>4800</v>
      </c>
      <c r="H265" s="135">
        <f t="shared" si="78"/>
        <v>0</v>
      </c>
      <c r="I265" s="135">
        <f t="shared" si="78"/>
        <v>4800</v>
      </c>
      <c r="J265" s="135">
        <f t="shared" si="78"/>
        <v>4800</v>
      </c>
      <c r="K265" s="135">
        <f t="shared" si="78"/>
        <v>0</v>
      </c>
      <c r="L265" s="135">
        <f t="shared" si="78"/>
        <v>180</v>
      </c>
      <c r="M265" s="135">
        <f t="shared" si="78"/>
        <v>180</v>
      </c>
      <c r="N265" s="135">
        <f t="shared" si="78"/>
        <v>0</v>
      </c>
    </row>
    <row r="266" spans="1:14" s="136" customFormat="1" ht="15">
      <c r="A266" s="132"/>
      <c r="B266" s="123"/>
      <c r="C266" s="133"/>
      <c r="D266" s="134"/>
      <c r="E266" s="129" t="s">
        <v>176</v>
      </c>
      <c r="F266" s="142"/>
      <c r="G266" s="142"/>
      <c r="H266" s="142"/>
      <c r="I266" s="142"/>
      <c r="J266" s="142"/>
      <c r="K266" s="142"/>
      <c r="L266" s="142"/>
      <c r="M266" s="142"/>
      <c r="N266" s="142"/>
    </row>
    <row r="267" spans="1:14" s="97" customFormat="1" ht="38.25" customHeight="1" thickBot="1">
      <c r="A267" s="146">
        <v>2961</v>
      </c>
      <c r="B267" s="133" t="s">
        <v>329</v>
      </c>
      <c r="C267" s="133">
        <v>6</v>
      </c>
      <c r="D267" s="133">
        <v>1</v>
      </c>
      <c r="E267" s="147" t="s">
        <v>346</v>
      </c>
      <c r="F267" s="139">
        <f>SUM(G267:H267)</f>
        <v>4800</v>
      </c>
      <c r="G267" s="140">
        <v>4800</v>
      </c>
      <c r="H267" s="141">
        <v>0</v>
      </c>
      <c r="I267" s="139">
        <f>SUM(J267:K267)</f>
        <v>4800</v>
      </c>
      <c r="J267" s="140">
        <v>4800</v>
      </c>
      <c r="K267" s="141">
        <v>0</v>
      </c>
      <c r="L267" s="139">
        <f>SUM(M267:N267)</f>
        <v>180</v>
      </c>
      <c r="M267" s="140">
        <v>180</v>
      </c>
      <c r="N267" s="141">
        <v>0</v>
      </c>
    </row>
    <row r="268" spans="1:14" s="97" customFormat="1" ht="39" customHeight="1">
      <c r="A268" s="146">
        <v>2970</v>
      </c>
      <c r="B268" s="133" t="s">
        <v>329</v>
      </c>
      <c r="C268" s="133">
        <v>7</v>
      </c>
      <c r="D268" s="133">
        <v>0</v>
      </c>
      <c r="E268" s="147" t="s">
        <v>347</v>
      </c>
      <c r="F268" s="135">
        <f>SUM(F270)</f>
        <v>0</v>
      </c>
      <c r="G268" s="135">
        <f t="shared" ref="G268:N268" si="79">SUM(G270)</f>
        <v>0</v>
      </c>
      <c r="H268" s="135">
        <f t="shared" si="79"/>
        <v>0</v>
      </c>
      <c r="I268" s="135">
        <f t="shared" si="79"/>
        <v>0</v>
      </c>
      <c r="J268" s="135">
        <f t="shared" si="79"/>
        <v>0</v>
      </c>
      <c r="K268" s="135">
        <f t="shared" si="79"/>
        <v>0</v>
      </c>
      <c r="L268" s="135">
        <f t="shared" si="79"/>
        <v>0</v>
      </c>
      <c r="M268" s="135">
        <f t="shared" si="79"/>
        <v>0</v>
      </c>
      <c r="N268" s="135">
        <f t="shared" si="79"/>
        <v>0</v>
      </c>
    </row>
    <row r="269" spans="1:14" s="136" customFormat="1" ht="15">
      <c r="A269" s="146"/>
      <c r="B269" s="133"/>
      <c r="C269" s="133"/>
      <c r="D269" s="133"/>
      <c r="E269" s="147" t="s">
        <v>176</v>
      </c>
      <c r="F269" s="142"/>
      <c r="G269" s="142"/>
      <c r="H269" s="142"/>
      <c r="I269" s="142"/>
      <c r="J269" s="142"/>
      <c r="K269" s="142"/>
      <c r="L269" s="142"/>
      <c r="M269" s="142"/>
      <c r="N269" s="142"/>
    </row>
    <row r="270" spans="1:14" s="97" customFormat="1" ht="30.75" customHeight="1" thickBot="1">
      <c r="A270" s="146">
        <v>2971</v>
      </c>
      <c r="B270" s="133" t="s">
        <v>329</v>
      </c>
      <c r="C270" s="133">
        <v>7</v>
      </c>
      <c r="D270" s="133">
        <v>1</v>
      </c>
      <c r="E270" s="147" t="s">
        <v>347</v>
      </c>
      <c r="F270" s="139">
        <f>SUM(G270:H270)</f>
        <v>0</v>
      </c>
      <c r="G270" s="140">
        <v>0</v>
      </c>
      <c r="H270" s="141">
        <v>0</v>
      </c>
      <c r="I270" s="139">
        <f>SUM(J270:K270)</f>
        <v>0</v>
      </c>
      <c r="J270" s="140">
        <v>0</v>
      </c>
      <c r="K270" s="141">
        <v>0</v>
      </c>
      <c r="L270" s="139">
        <f>SUM(M270:N270)</f>
        <v>0</v>
      </c>
      <c r="M270" s="140">
        <v>0</v>
      </c>
      <c r="N270" s="141">
        <v>0</v>
      </c>
    </row>
    <row r="271" spans="1:14" s="97" customFormat="1" ht="26.25" customHeight="1">
      <c r="A271" s="146">
        <v>2980</v>
      </c>
      <c r="B271" s="133" t="s">
        <v>329</v>
      </c>
      <c r="C271" s="133">
        <v>8</v>
      </c>
      <c r="D271" s="133">
        <v>0</v>
      </c>
      <c r="E271" s="147" t="s">
        <v>348</v>
      </c>
      <c r="F271" s="135">
        <f>SUM(F273)</f>
        <v>0</v>
      </c>
      <c r="G271" s="135">
        <f t="shared" ref="G271:N271" si="80">SUM(G273)</f>
        <v>0</v>
      </c>
      <c r="H271" s="135">
        <f t="shared" si="80"/>
        <v>0</v>
      </c>
      <c r="I271" s="135">
        <f t="shared" si="80"/>
        <v>0</v>
      </c>
      <c r="J271" s="135">
        <f t="shared" si="80"/>
        <v>0</v>
      </c>
      <c r="K271" s="135">
        <f t="shared" si="80"/>
        <v>0</v>
      </c>
      <c r="L271" s="135">
        <f t="shared" si="80"/>
        <v>0</v>
      </c>
      <c r="M271" s="135">
        <f t="shared" si="80"/>
        <v>0</v>
      </c>
      <c r="N271" s="135">
        <f t="shared" si="80"/>
        <v>0</v>
      </c>
    </row>
    <row r="272" spans="1:14" s="136" customFormat="1" ht="15">
      <c r="A272" s="146"/>
      <c r="B272" s="133"/>
      <c r="C272" s="133"/>
      <c r="D272" s="133"/>
      <c r="E272" s="147" t="s">
        <v>176</v>
      </c>
      <c r="F272" s="142"/>
      <c r="G272" s="142"/>
      <c r="H272" s="142"/>
      <c r="I272" s="142"/>
      <c r="J272" s="142"/>
      <c r="K272" s="142"/>
      <c r="L272" s="142"/>
      <c r="M272" s="142"/>
      <c r="N272" s="142"/>
    </row>
    <row r="273" spans="1:14" s="97" customFormat="1" ht="34.5" customHeight="1" thickBot="1">
      <c r="A273" s="146">
        <v>2981</v>
      </c>
      <c r="B273" s="133" t="s">
        <v>329</v>
      </c>
      <c r="C273" s="133">
        <v>8</v>
      </c>
      <c r="D273" s="133">
        <v>1</v>
      </c>
      <c r="E273" s="147" t="s">
        <v>348</v>
      </c>
      <c r="F273" s="139">
        <f>SUM(G273:H273)</f>
        <v>0</v>
      </c>
      <c r="G273" s="140">
        <v>0</v>
      </c>
      <c r="H273" s="141">
        <v>0</v>
      </c>
      <c r="I273" s="139">
        <f>SUM(J273:K273)</f>
        <v>0</v>
      </c>
      <c r="J273" s="140">
        <v>0</v>
      </c>
      <c r="K273" s="141">
        <v>0</v>
      </c>
      <c r="L273" s="139">
        <f>SUM(M273:N273)</f>
        <v>0</v>
      </c>
      <c r="M273" s="140">
        <v>0</v>
      </c>
      <c r="N273" s="141">
        <v>0</v>
      </c>
    </row>
    <row r="274" spans="1:14" s="128" customFormat="1" ht="68.25" customHeight="1">
      <c r="A274" s="146">
        <v>3000</v>
      </c>
      <c r="B274" s="133" t="s">
        <v>349</v>
      </c>
      <c r="C274" s="133">
        <v>0</v>
      </c>
      <c r="D274" s="133">
        <v>0</v>
      </c>
      <c r="E274" s="147" t="s">
        <v>350</v>
      </c>
      <c r="F274" s="142">
        <f>SUM(F276,F280,F283,F286,F289,F292,F295,F298,F302)</f>
        <v>88716.800000000003</v>
      </c>
      <c r="G274" s="142">
        <f t="shared" ref="G274:N274" si="81">SUM(G276,G280,G283,G286,G289,G292,G295,G298,G302)</f>
        <v>88716.800000000003</v>
      </c>
      <c r="H274" s="142">
        <f t="shared" si="81"/>
        <v>0</v>
      </c>
      <c r="I274" s="142">
        <f t="shared" si="81"/>
        <v>88716.800000000003</v>
      </c>
      <c r="J274" s="142">
        <f t="shared" si="81"/>
        <v>88716.800000000003</v>
      </c>
      <c r="K274" s="142">
        <f t="shared" si="81"/>
        <v>0</v>
      </c>
      <c r="L274" s="142">
        <f t="shared" si="81"/>
        <v>7249.92</v>
      </c>
      <c r="M274" s="142">
        <f t="shared" si="81"/>
        <v>7249.92</v>
      </c>
      <c r="N274" s="142">
        <f t="shared" si="81"/>
        <v>0</v>
      </c>
    </row>
    <row r="275" spans="1:14" s="97" customFormat="1" ht="15">
      <c r="A275" s="146"/>
      <c r="B275" s="133"/>
      <c r="C275" s="133"/>
      <c r="D275" s="133"/>
      <c r="E275" s="147" t="s">
        <v>11</v>
      </c>
      <c r="F275" s="142"/>
      <c r="G275" s="142"/>
      <c r="H275" s="142"/>
      <c r="I275" s="142"/>
      <c r="J275" s="142"/>
      <c r="K275" s="142"/>
      <c r="L275" s="142"/>
      <c r="M275" s="142"/>
      <c r="N275" s="142"/>
    </row>
    <row r="276" spans="1:14" s="97" customFormat="1" ht="35.25" customHeight="1">
      <c r="A276" s="146">
        <v>3010</v>
      </c>
      <c r="B276" s="133" t="s">
        <v>349</v>
      </c>
      <c r="C276" s="133">
        <v>1</v>
      </c>
      <c r="D276" s="133">
        <v>0</v>
      </c>
      <c r="E276" s="147" t="s">
        <v>351</v>
      </c>
      <c r="F276" s="142">
        <f>SUM(F278:F279)</f>
        <v>0</v>
      </c>
      <c r="G276" s="142">
        <f t="shared" ref="G276:N276" si="82">SUM(G278:G279)</f>
        <v>0</v>
      </c>
      <c r="H276" s="142">
        <f t="shared" si="82"/>
        <v>0</v>
      </c>
      <c r="I276" s="142">
        <f t="shared" si="82"/>
        <v>0</v>
      </c>
      <c r="J276" s="142">
        <f t="shared" si="82"/>
        <v>0</v>
      </c>
      <c r="K276" s="142">
        <f t="shared" si="82"/>
        <v>0</v>
      </c>
      <c r="L276" s="142">
        <f t="shared" si="82"/>
        <v>0</v>
      </c>
      <c r="M276" s="142">
        <f t="shared" si="82"/>
        <v>0</v>
      </c>
      <c r="N276" s="142">
        <f t="shared" si="82"/>
        <v>0</v>
      </c>
    </row>
    <row r="277" spans="1:14" s="136" customFormat="1" ht="15">
      <c r="A277" s="146"/>
      <c r="B277" s="133"/>
      <c r="C277" s="133"/>
      <c r="D277" s="133"/>
      <c r="E277" s="147" t="s">
        <v>176</v>
      </c>
      <c r="F277" s="142"/>
      <c r="G277" s="142"/>
      <c r="H277" s="142"/>
      <c r="I277" s="142"/>
      <c r="J277" s="142"/>
      <c r="K277" s="142"/>
      <c r="L277" s="142"/>
      <c r="M277" s="142"/>
      <c r="N277" s="142"/>
    </row>
    <row r="278" spans="1:14" s="97" customFormat="1" ht="15.6" thickBot="1">
      <c r="A278" s="146">
        <v>3011</v>
      </c>
      <c r="B278" s="133" t="s">
        <v>349</v>
      </c>
      <c r="C278" s="133">
        <v>1</v>
      </c>
      <c r="D278" s="133">
        <v>1</v>
      </c>
      <c r="E278" s="147" t="s">
        <v>352</v>
      </c>
      <c r="F278" s="139">
        <f>SUM(G278:H278)</f>
        <v>0</v>
      </c>
      <c r="G278" s="140">
        <v>0</v>
      </c>
      <c r="H278" s="141">
        <v>0</v>
      </c>
      <c r="I278" s="139">
        <f>SUM(J278:K278)</f>
        <v>0</v>
      </c>
      <c r="J278" s="140">
        <v>0</v>
      </c>
      <c r="K278" s="141">
        <v>0</v>
      </c>
      <c r="L278" s="139">
        <f>SUM(M278:N278)</f>
        <v>0</v>
      </c>
      <c r="M278" s="140">
        <v>0</v>
      </c>
      <c r="N278" s="141">
        <v>0</v>
      </c>
    </row>
    <row r="279" spans="1:14" s="97" customFormat="1" ht="26.25" customHeight="1" thickBot="1">
      <c r="A279" s="146">
        <v>3012</v>
      </c>
      <c r="B279" s="133" t="s">
        <v>349</v>
      </c>
      <c r="C279" s="133">
        <v>1</v>
      </c>
      <c r="D279" s="133">
        <v>2</v>
      </c>
      <c r="E279" s="147" t="s">
        <v>353</v>
      </c>
      <c r="F279" s="139">
        <f>SUM(G279:H279)</f>
        <v>0</v>
      </c>
      <c r="G279" s="140">
        <v>0</v>
      </c>
      <c r="H279" s="141">
        <v>0</v>
      </c>
      <c r="I279" s="139">
        <f>SUM(J279:K279)</f>
        <v>0</v>
      </c>
      <c r="J279" s="140">
        <v>0</v>
      </c>
      <c r="K279" s="141">
        <v>0</v>
      </c>
      <c r="L279" s="139">
        <f>SUM(M279:N279)</f>
        <v>0</v>
      </c>
      <c r="M279" s="140">
        <v>0</v>
      </c>
      <c r="N279" s="141">
        <v>0</v>
      </c>
    </row>
    <row r="280" spans="1:14" s="97" customFormat="1" ht="15">
      <c r="A280" s="146">
        <v>3020</v>
      </c>
      <c r="B280" s="133" t="s">
        <v>349</v>
      </c>
      <c r="C280" s="133">
        <v>2</v>
      </c>
      <c r="D280" s="133">
        <v>0</v>
      </c>
      <c r="E280" s="147" t="s">
        <v>354</v>
      </c>
      <c r="F280" s="135">
        <f>SUM(F282)</f>
        <v>0</v>
      </c>
      <c r="G280" s="135">
        <f t="shared" ref="G280:N280" si="83">SUM(G282)</f>
        <v>0</v>
      </c>
      <c r="H280" s="135">
        <f t="shared" si="83"/>
        <v>0</v>
      </c>
      <c r="I280" s="135">
        <f t="shared" si="83"/>
        <v>0</v>
      </c>
      <c r="J280" s="135">
        <f t="shared" si="83"/>
        <v>0</v>
      </c>
      <c r="K280" s="135">
        <f t="shared" si="83"/>
        <v>0</v>
      </c>
      <c r="L280" s="135">
        <f t="shared" si="83"/>
        <v>0</v>
      </c>
      <c r="M280" s="135">
        <f t="shared" si="83"/>
        <v>0</v>
      </c>
      <c r="N280" s="135">
        <f t="shared" si="83"/>
        <v>0</v>
      </c>
    </row>
    <row r="281" spans="1:14" s="136" customFormat="1" ht="15">
      <c r="A281" s="146"/>
      <c r="B281" s="133"/>
      <c r="C281" s="133"/>
      <c r="D281" s="133"/>
      <c r="E281" s="147" t="s">
        <v>176</v>
      </c>
      <c r="F281" s="142"/>
      <c r="G281" s="142"/>
      <c r="H281" s="142"/>
      <c r="I281" s="142"/>
      <c r="J281" s="142"/>
      <c r="K281" s="142"/>
      <c r="L281" s="142"/>
      <c r="M281" s="142"/>
      <c r="N281" s="142"/>
    </row>
    <row r="282" spans="1:14" s="97" customFormat="1" ht="15.6" thickBot="1">
      <c r="A282" s="146">
        <v>3021</v>
      </c>
      <c r="B282" s="133" t="s">
        <v>349</v>
      </c>
      <c r="C282" s="133">
        <v>2</v>
      </c>
      <c r="D282" s="133">
        <v>1</v>
      </c>
      <c r="E282" s="147" t="s">
        <v>354</v>
      </c>
      <c r="F282" s="139">
        <f>SUM(G282:H282)</f>
        <v>0</v>
      </c>
      <c r="G282" s="140">
        <v>0</v>
      </c>
      <c r="H282" s="141">
        <v>0</v>
      </c>
      <c r="I282" s="139">
        <f>SUM(J282:K282)</f>
        <v>0</v>
      </c>
      <c r="J282" s="140">
        <v>0</v>
      </c>
      <c r="K282" s="141">
        <v>0</v>
      </c>
      <c r="L282" s="139">
        <f>SUM(M282:N282)</f>
        <v>0</v>
      </c>
      <c r="M282" s="140">
        <v>0</v>
      </c>
      <c r="N282" s="141">
        <v>0</v>
      </c>
    </row>
    <row r="283" spans="1:14" s="97" customFormat="1" ht="26.25" customHeight="1">
      <c r="A283" s="146">
        <v>3030</v>
      </c>
      <c r="B283" s="133" t="s">
        <v>349</v>
      </c>
      <c r="C283" s="133">
        <v>3</v>
      </c>
      <c r="D283" s="133">
        <v>0</v>
      </c>
      <c r="E283" s="147" t="s">
        <v>355</v>
      </c>
      <c r="F283" s="135">
        <f>SUM(F285)</f>
        <v>2000</v>
      </c>
      <c r="G283" s="135">
        <f t="shared" ref="G283:N283" si="84">SUM(G285)</f>
        <v>2000</v>
      </c>
      <c r="H283" s="135">
        <f t="shared" si="84"/>
        <v>0</v>
      </c>
      <c r="I283" s="135">
        <f t="shared" si="84"/>
        <v>2000</v>
      </c>
      <c r="J283" s="135">
        <f t="shared" si="84"/>
        <v>2000</v>
      </c>
      <c r="K283" s="135">
        <f t="shared" si="84"/>
        <v>0</v>
      </c>
      <c r="L283" s="135">
        <f t="shared" si="84"/>
        <v>486.49</v>
      </c>
      <c r="M283" s="135">
        <f t="shared" si="84"/>
        <v>486.49</v>
      </c>
      <c r="N283" s="135">
        <f t="shared" si="84"/>
        <v>0</v>
      </c>
    </row>
    <row r="284" spans="1:14" s="136" customFormat="1" ht="15">
      <c r="A284" s="146"/>
      <c r="B284" s="133"/>
      <c r="C284" s="133"/>
      <c r="D284" s="133"/>
      <c r="E284" s="147" t="s">
        <v>176</v>
      </c>
      <c r="F284" s="142"/>
      <c r="G284" s="142"/>
      <c r="H284" s="142"/>
      <c r="I284" s="142"/>
      <c r="J284" s="142"/>
      <c r="K284" s="142"/>
      <c r="L284" s="142"/>
      <c r="M284" s="142"/>
      <c r="N284" s="142"/>
    </row>
    <row r="285" spans="1:14" s="136" customFormat="1" ht="24.75" customHeight="1" thickBot="1">
      <c r="A285" s="146">
        <v>3031</v>
      </c>
      <c r="B285" s="133" t="s">
        <v>349</v>
      </c>
      <c r="C285" s="133">
        <v>3</v>
      </c>
      <c r="D285" s="133" t="s">
        <v>174</v>
      </c>
      <c r="E285" s="147" t="s">
        <v>355</v>
      </c>
      <c r="F285" s="139">
        <f>SUM(G285:H285)</f>
        <v>2000</v>
      </c>
      <c r="G285" s="140">
        <v>2000</v>
      </c>
      <c r="H285" s="141">
        <v>0</v>
      </c>
      <c r="I285" s="139">
        <f>SUM(J285:K285)</f>
        <v>2000</v>
      </c>
      <c r="J285" s="140">
        <v>2000</v>
      </c>
      <c r="K285" s="141">
        <v>0</v>
      </c>
      <c r="L285" s="139">
        <f>SUM(M285:N285)</f>
        <v>486.49</v>
      </c>
      <c r="M285" s="140">
        <v>486.49</v>
      </c>
      <c r="N285" s="141">
        <v>0</v>
      </c>
    </row>
    <row r="286" spans="1:14" s="97" customFormat="1" ht="33.75" customHeight="1">
      <c r="A286" s="146">
        <v>3040</v>
      </c>
      <c r="B286" s="133" t="s">
        <v>349</v>
      </c>
      <c r="C286" s="133">
        <v>4</v>
      </c>
      <c r="D286" s="133">
        <v>0</v>
      </c>
      <c r="E286" s="147" t="s">
        <v>356</v>
      </c>
      <c r="F286" s="135">
        <f>SUM(F288)</f>
        <v>22000</v>
      </c>
      <c r="G286" s="135">
        <f t="shared" ref="G286:N286" si="85">SUM(G288)</f>
        <v>22000</v>
      </c>
      <c r="H286" s="135">
        <f t="shared" si="85"/>
        <v>0</v>
      </c>
      <c r="I286" s="135">
        <f t="shared" si="85"/>
        <v>22000</v>
      </c>
      <c r="J286" s="135">
        <f t="shared" si="85"/>
        <v>22000</v>
      </c>
      <c r="K286" s="135">
        <f t="shared" si="85"/>
        <v>0</v>
      </c>
      <c r="L286" s="135">
        <f t="shared" si="85"/>
        <v>0</v>
      </c>
      <c r="M286" s="135">
        <f t="shared" si="85"/>
        <v>0</v>
      </c>
      <c r="N286" s="135">
        <f t="shared" si="85"/>
        <v>0</v>
      </c>
    </row>
    <row r="287" spans="1:14" s="136" customFormat="1" ht="15">
      <c r="A287" s="146"/>
      <c r="B287" s="133"/>
      <c r="C287" s="133"/>
      <c r="D287" s="133"/>
      <c r="E287" s="147" t="s">
        <v>176</v>
      </c>
      <c r="F287" s="142"/>
      <c r="G287" s="142"/>
      <c r="H287" s="142"/>
      <c r="I287" s="142"/>
      <c r="J287" s="142"/>
      <c r="K287" s="142"/>
      <c r="L287" s="142"/>
      <c r="M287" s="142"/>
      <c r="N287" s="142"/>
    </row>
    <row r="288" spans="1:14" s="97" customFormat="1" ht="27.75" customHeight="1" thickBot="1">
      <c r="A288" s="146">
        <v>3041</v>
      </c>
      <c r="B288" s="133" t="s">
        <v>349</v>
      </c>
      <c r="C288" s="133">
        <v>4</v>
      </c>
      <c r="D288" s="133">
        <v>1</v>
      </c>
      <c r="E288" s="147" t="s">
        <v>356</v>
      </c>
      <c r="F288" s="139">
        <f>SUM(G288:H288)</f>
        <v>22000</v>
      </c>
      <c r="G288" s="140">
        <v>22000</v>
      </c>
      <c r="H288" s="141">
        <v>0</v>
      </c>
      <c r="I288" s="139">
        <f>SUM(J288:K288)</f>
        <v>22000</v>
      </c>
      <c r="J288" s="140">
        <v>22000</v>
      </c>
      <c r="K288" s="141">
        <v>0</v>
      </c>
      <c r="L288" s="139">
        <f>SUM(M288:N288)</f>
        <v>0</v>
      </c>
      <c r="M288" s="140">
        <v>0</v>
      </c>
      <c r="N288" s="141">
        <v>0</v>
      </c>
    </row>
    <row r="289" spans="1:14" s="97" customFormat="1" ht="15">
      <c r="A289" s="146">
        <v>3050</v>
      </c>
      <c r="B289" s="133" t="s">
        <v>349</v>
      </c>
      <c r="C289" s="133">
        <v>5</v>
      </c>
      <c r="D289" s="133">
        <v>0</v>
      </c>
      <c r="E289" s="147" t="s">
        <v>357</v>
      </c>
      <c r="F289" s="135">
        <f>SUM(F291)</f>
        <v>0</v>
      </c>
      <c r="G289" s="135">
        <f t="shared" ref="G289:N289" si="86">SUM(G291)</f>
        <v>0</v>
      </c>
      <c r="H289" s="135">
        <f t="shared" si="86"/>
        <v>0</v>
      </c>
      <c r="I289" s="135">
        <f t="shared" si="86"/>
        <v>0</v>
      </c>
      <c r="J289" s="135">
        <f t="shared" si="86"/>
        <v>0</v>
      </c>
      <c r="K289" s="135">
        <f t="shared" si="86"/>
        <v>0</v>
      </c>
      <c r="L289" s="135">
        <f t="shared" si="86"/>
        <v>0</v>
      </c>
      <c r="M289" s="135">
        <f t="shared" si="86"/>
        <v>0</v>
      </c>
      <c r="N289" s="135">
        <f t="shared" si="86"/>
        <v>0</v>
      </c>
    </row>
    <row r="290" spans="1:14" s="136" customFormat="1" ht="15">
      <c r="A290" s="146"/>
      <c r="B290" s="133"/>
      <c r="C290" s="133"/>
      <c r="D290" s="133"/>
      <c r="E290" s="147" t="s">
        <v>176</v>
      </c>
      <c r="F290" s="142"/>
      <c r="G290" s="142"/>
      <c r="H290" s="142"/>
      <c r="I290" s="142"/>
      <c r="J290" s="142"/>
      <c r="K290" s="142"/>
      <c r="L290" s="142"/>
      <c r="M290" s="142"/>
      <c r="N290" s="142"/>
    </row>
    <row r="291" spans="1:14" s="97" customFormat="1" ht="15.6" thickBot="1">
      <c r="A291" s="146">
        <v>3051</v>
      </c>
      <c r="B291" s="133" t="s">
        <v>349</v>
      </c>
      <c r="C291" s="133">
        <v>5</v>
      </c>
      <c r="D291" s="133">
        <v>1</v>
      </c>
      <c r="E291" s="147" t="s">
        <v>357</v>
      </c>
      <c r="F291" s="139">
        <f>SUM(G291:H291)</f>
        <v>0</v>
      </c>
      <c r="G291" s="140">
        <v>0</v>
      </c>
      <c r="H291" s="141">
        <v>0</v>
      </c>
      <c r="I291" s="139">
        <f>SUM(J291:K291)</f>
        <v>0</v>
      </c>
      <c r="J291" s="140">
        <v>0</v>
      </c>
      <c r="K291" s="141">
        <v>0</v>
      </c>
      <c r="L291" s="139">
        <f>SUM(M291:N291)</f>
        <v>0</v>
      </c>
      <c r="M291" s="140">
        <v>0</v>
      </c>
      <c r="N291" s="141">
        <v>0</v>
      </c>
    </row>
    <row r="292" spans="1:14" s="97" customFormat="1" ht="24" customHeight="1">
      <c r="A292" s="146">
        <v>3060</v>
      </c>
      <c r="B292" s="133" t="s">
        <v>349</v>
      </c>
      <c r="C292" s="133">
        <v>6</v>
      </c>
      <c r="D292" s="133">
        <v>0</v>
      </c>
      <c r="E292" s="147" t="s">
        <v>358</v>
      </c>
      <c r="F292" s="135">
        <f>SUM(F294)</f>
        <v>1020</v>
      </c>
      <c r="G292" s="135">
        <f t="shared" ref="G292:N292" si="87">SUM(G294)</f>
        <v>1020</v>
      </c>
      <c r="H292" s="135">
        <f t="shared" si="87"/>
        <v>0</v>
      </c>
      <c r="I292" s="135">
        <f t="shared" si="87"/>
        <v>1020</v>
      </c>
      <c r="J292" s="135">
        <f t="shared" si="87"/>
        <v>1020</v>
      </c>
      <c r="K292" s="135">
        <f t="shared" si="87"/>
        <v>0</v>
      </c>
      <c r="L292" s="135">
        <f t="shared" si="87"/>
        <v>120</v>
      </c>
      <c r="M292" s="135">
        <f t="shared" si="87"/>
        <v>120</v>
      </c>
      <c r="N292" s="135">
        <f t="shared" si="87"/>
        <v>0</v>
      </c>
    </row>
    <row r="293" spans="1:14" s="136" customFormat="1" ht="15">
      <c r="A293" s="146"/>
      <c r="B293" s="133"/>
      <c r="C293" s="133"/>
      <c r="D293" s="133"/>
      <c r="E293" s="147" t="s">
        <v>176</v>
      </c>
      <c r="F293" s="142"/>
      <c r="G293" s="142"/>
      <c r="H293" s="142"/>
      <c r="I293" s="142"/>
      <c r="J293" s="142"/>
      <c r="K293" s="142"/>
      <c r="L293" s="142"/>
      <c r="M293" s="142"/>
      <c r="N293" s="142"/>
    </row>
    <row r="294" spans="1:14" s="97" customFormat="1" ht="21.75" customHeight="1" thickBot="1">
      <c r="A294" s="146">
        <v>3061</v>
      </c>
      <c r="B294" s="133" t="s">
        <v>349</v>
      </c>
      <c r="C294" s="133">
        <v>6</v>
      </c>
      <c r="D294" s="133">
        <v>1</v>
      </c>
      <c r="E294" s="147" t="s">
        <v>358</v>
      </c>
      <c r="F294" s="139">
        <f>SUM(G294:H294)</f>
        <v>1020</v>
      </c>
      <c r="G294" s="140">
        <v>1020</v>
      </c>
      <c r="H294" s="141">
        <v>0</v>
      </c>
      <c r="I294" s="139">
        <f>SUM(J294:K294)</f>
        <v>1020</v>
      </c>
      <c r="J294" s="140">
        <v>1020</v>
      </c>
      <c r="K294" s="141">
        <v>0</v>
      </c>
      <c r="L294" s="139">
        <f>SUM(M294:N294)</f>
        <v>120</v>
      </c>
      <c r="M294" s="140">
        <v>120</v>
      </c>
      <c r="N294" s="141">
        <v>0</v>
      </c>
    </row>
    <row r="295" spans="1:14" s="97" customFormat="1" ht="35.25" customHeight="1">
      <c r="A295" s="146">
        <v>3070</v>
      </c>
      <c r="B295" s="133" t="s">
        <v>349</v>
      </c>
      <c r="C295" s="133">
        <v>7</v>
      </c>
      <c r="D295" s="133">
        <v>0</v>
      </c>
      <c r="E295" s="147" t="s">
        <v>359</v>
      </c>
      <c r="F295" s="135">
        <f>SUM(F297)</f>
        <v>14500</v>
      </c>
      <c r="G295" s="135">
        <f t="shared" ref="G295:N295" si="88">SUM(G297)</f>
        <v>14500</v>
      </c>
      <c r="H295" s="135">
        <f t="shared" si="88"/>
        <v>0</v>
      </c>
      <c r="I295" s="135">
        <f t="shared" si="88"/>
        <v>14500</v>
      </c>
      <c r="J295" s="135">
        <f t="shared" si="88"/>
        <v>14500</v>
      </c>
      <c r="K295" s="135">
        <f t="shared" si="88"/>
        <v>0</v>
      </c>
      <c r="L295" s="135">
        <f t="shared" si="88"/>
        <v>1985</v>
      </c>
      <c r="M295" s="135">
        <f t="shared" si="88"/>
        <v>1985</v>
      </c>
      <c r="N295" s="135">
        <f t="shared" si="88"/>
        <v>0</v>
      </c>
    </row>
    <row r="296" spans="1:14" s="136" customFormat="1" ht="15">
      <c r="A296" s="146"/>
      <c r="B296" s="133"/>
      <c r="C296" s="133"/>
      <c r="D296" s="133"/>
      <c r="E296" s="147" t="s">
        <v>176</v>
      </c>
      <c r="F296" s="142"/>
      <c r="G296" s="142"/>
      <c r="H296" s="142"/>
      <c r="I296" s="142"/>
      <c r="J296" s="142"/>
      <c r="K296" s="142"/>
      <c r="L296" s="142"/>
      <c r="M296" s="142"/>
      <c r="N296" s="142"/>
    </row>
    <row r="297" spans="1:14" s="97" customFormat="1" ht="38.25" customHeight="1" thickBot="1">
      <c r="A297" s="146">
        <v>3071</v>
      </c>
      <c r="B297" s="133" t="s">
        <v>349</v>
      </c>
      <c r="C297" s="133">
        <v>7</v>
      </c>
      <c r="D297" s="133">
        <v>1</v>
      </c>
      <c r="E297" s="147" t="s">
        <v>359</v>
      </c>
      <c r="F297" s="139">
        <f>SUM(G297:H297)</f>
        <v>14500</v>
      </c>
      <c r="G297" s="140">
        <v>14500</v>
      </c>
      <c r="H297" s="141">
        <v>0</v>
      </c>
      <c r="I297" s="139">
        <f>SUM(J297:K297)</f>
        <v>14500</v>
      </c>
      <c r="J297" s="140">
        <v>14500</v>
      </c>
      <c r="K297" s="141">
        <v>0</v>
      </c>
      <c r="L297" s="139">
        <f>SUM(M297:N297)</f>
        <v>1985</v>
      </c>
      <c r="M297" s="140">
        <v>1985</v>
      </c>
      <c r="N297" s="141">
        <v>0</v>
      </c>
    </row>
    <row r="298" spans="1:14" s="97" customFormat="1" ht="43.5" customHeight="1">
      <c r="A298" s="146">
        <v>3080</v>
      </c>
      <c r="B298" s="133" t="s">
        <v>349</v>
      </c>
      <c r="C298" s="133">
        <v>8</v>
      </c>
      <c r="D298" s="133">
        <v>0</v>
      </c>
      <c r="E298" s="147" t="s">
        <v>360</v>
      </c>
      <c r="F298" s="135">
        <f>SUM(F300)</f>
        <v>0</v>
      </c>
      <c r="G298" s="135">
        <f t="shared" ref="G298:N298" si="89">SUM(G300)</f>
        <v>0</v>
      </c>
      <c r="H298" s="135">
        <f t="shared" si="89"/>
        <v>0</v>
      </c>
      <c r="I298" s="135">
        <f t="shared" si="89"/>
        <v>0</v>
      </c>
      <c r="J298" s="135">
        <f t="shared" si="89"/>
        <v>0</v>
      </c>
      <c r="K298" s="135">
        <f t="shared" si="89"/>
        <v>0</v>
      </c>
      <c r="L298" s="135">
        <f t="shared" si="89"/>
        <v>0</v>
      </c>
      <c r="M298" s="135">
        <f t="shared" si="89"/>
        <v>0</v>
      </c>
      <c r="N298" s="135">
        <f t="shared" si="89"/>
        <v>0</v>
      </c>
    </row>
    <row r="299" spans="1:14" s="136" customFormat="1" ht="15">
      <c r="A299" s="146"/>
      <c r="B299" s="133"/>
      <c r="C299" s="133"/>
      <c r="D299" s="133"/>
      <c r="E299" s="147" t="s">
        <v>176</v>
      </c>
      <c r="F299" s="142"/>
      <c r="G299" s="142"/>
      <c r="H299" s="142"/>
      <c r="I299" s="142"/>
      <c r="J299" s="142"/>
      <c r="K299" s="142"/>
      <c r="L299" s="142"/>
      <c r="M299" s="142"/>
      <c r="N299" s="142"/>
    </row>
    <row r="300" spans="1:14" s="97" customFormat="1" ht="50.25" customHeight="1" thickBot="1">
      <c r="A300" s="146">
        <v>3081</v>
      </c>
      <c r="B300" s="133" t="s">
        <v>349</v>
      </c>
      <c r="C300" s="133">
        <v>8</v>
      </c>
      <c r="D300" s="133">
        <v>1</v>
      </c>
      <c r="E300" s="147" t="s">
        <v>360</v>
      </c>
      <c r="F300" s="139">
        <f>SUM(G300:H300)</f>
        <v>0</v>
      </c>
      <c r="G300" s="140">
        <v>0</v>
      </c>
      <c r="H300" s="141">
        <v>0</v>
      </c>
      <c r="I300" s="139">
        <f>SUM(J300:K300)</f>
        <v>0</v>
      </c>
      <c r="J300" s="140">
        <v>0</v>
      </c>
      <c r="K300" s="141">
        <v>0</v>
      </c>
      <c r="L300" s="139">
        <f>SUM(M300:N300)</f>
        <v>0</v>
      </c>
      <c r="M300" s="140">
        <v>0</v>
      </c>
      <c r="N300" s="141">
        <v>0</v>
      </c>
    </row>
    <row r="301" spans="1:14" s="136" customFormat="1" ht="15">
      <c r="A301" s="146"/>
      <c r="B301" s="133"/>
      <c r="C301" s="133"/>
      <c r="D301" s="133"/>
      <c r="E301" s="147" t="s">
        <v>176</v>
      </c>
      <c r="F301" s="142"/>
      <c r="G301" s="142"/>
      <c r="H301" s="142"/>
      <c r="I301" s="142"/>
      <c r="J301" s="142"/>
      <c r="K301" s="142"/>
      <c r="L301" s="142"/>
      <c r="M301" s="142"/>
      <c r="N301" s="142"/>
    </row>
    <row r="302" spans="1:14" s="97" customFormat="1" ht="39" customHeight="1">
      <c r="A302" s="146">
        <v>3090</v>
      </c>
      <c r="B302" s="133" t="s">
        <v>349</v>
      </c>
      <c r="C302" s="133">
        <v>9</v>
      </c>
      <c r="D302" s="133">
        <v>0</v>
      </c>
      <c r="E302" s="147" t="s">
        <v>361</v>
      </c>
      <c r="F302" s="142">
        <f>SUM(F304:F305)</f>
        <v>49196.800000000003</v>
      </c>
      <c r="G302" s="142">
        <f t="shared" ref="G302:N302" si="90">SUM(G304:G305)</f>
        <v>49196.800000000003</v>
      </c>
      <c r="H302" s="142">
        <f t="shared" si="90"/>
        <v>0</v>
      </c>
      <c r="I302" s="142">
        <f t="shared" si="90"/>
        <v>49196.800000000003</v>
      </c>
      <c r="J302" s="142">
        <f t="shared" si="90"/>
        <v>49196.800000000003</v>
      </c>
      <c r="K302" s="142">
        <f t="shared" si="90"/>
        <v>0</v>
      </c>
      <c r="L302" s="142">
        <f t="shared" si="90"/>
        <v>4658.43</v>
      </c>
      <c r="M302" s="142">
        <f t="shared" si="90"/>
        <v>4658.43</v>
      </c>
      <c r="N302" s="142">
        <f t="shared" si="90"/>
        <v>0</v>
      </c>
    </row>
    <row r="303" spans="1:14" s="136" customFormat="1" ht="15">
      <c r="A303" s="146"/>
      <c r="B303" s="133"/>
      <c r="C303" s="133"/>
      <c r="D303" s="133"/>
      <c r="E303" s="147" t="s">
        <v>176</v>
      </c>
      <c r="F303" s="142"/>
      <c r="G303" s="142"/>
      <c r="H303" s="142"/>
      <c r="I303" s="142"/>
      <c r="J303" s="142"/>
      <c r="K303" s="142"/>
      <c r="L303" s="142"/>
      <c r="M303" s="142"/>
      <c r="N303" s="142"/>
    </row>
    <row r="304" spans="1:14" s="97" customFormat="1" ht="38.25" customHeight="1" thickBot="1">
      <c r="A304" s="146">
        <v>3091</v>
      </c>
      <c r="B304" s="133" t="s">
        <v>349</v>
      </c>
      <c r="C304" s="133">
        <v>9</v>
      </c>
      <c r="D304" s="133">
        <v>1</v>
      </c>
      <c r="E304" s="147" t="s">
        <v>361</v>
      </c>
      <c r="F304" s="139">
        <f>SUM(G304:H304)</f>
        <v>49196.800000000003</v>
      </c>
      <c r="G304" s="142">
        <v>49196.800000000003</v>
      </c>
      <c r="H304" s="142">
        <v>0</v>
      </c>
      <c r="I304" s="139">
        <f>SUM(J304:K304)</f>
        <v>49196.800000000003</v>
      </c>
      <c r="J304" s="142">
        <v>49196.800000000003</v>
      </c>
      <c r="K304" s="142">
        <v>0</v>
      </c>
      <c r="L304" s="139">
        <f>SUM(M304:N304)</f>
        <v>4658.43</v>
      </c>
      <c r="M304" s="142">
        <v>4658.43</v>
      </c>
      <c r="N304" s="142">
        <v>0</v>
      </c>
    </row>
    <row r="305" spans="1:14" s="97" customFormat="1" ht="37.5" customHeight="1" thickBot="1">
      <c r="A305" s="146">
        <v>3092</v>
      </c>
      <c r="B305" s="133" t="s">
        <v>349</v>
      </c>
      <c r="C305" s="133">
        <v>9</v>
      </c>
      <c r="D305" s="133">
        <v>2</v>
      </c>
      <c r="E305" s="147" t="s">
        <v>362</v>
      </c>
      <c r="F305" s="139">
        <f>SUM(G305:H305)</f>
        <v>0</v>
      </c>
      <c r="G305" s="142">
        <v>0</v>
      </c>
      <c r="H305" s="142">
        <v>0</v>
      </c>
      <c r="I305" s="139">
        <f>SUM(J305:K305)</f>
        <v>0</v>
      </c>
      <c r="J305" s="142">
        <v>0</v>
      </c>
      <c r="K305" s="142">
        <v>0</v>
      </c>
      <c r="L305" s="139">
        <f>SUM(M305:N305)</f>
        <v>0</v>
      </c>
      <c r="M305" s="142">
        <v>0</v>
      </c>
      <c r="N305" s="142">
        <v>0</v>
      </c>
    </row>
    <row r="306" spans="1:14" s="128" customFormat="1" ht="46.5" customHeight="1">
      <c r="A306" s="148">
        <v>3100</v>
      </c>
      <c r="B306" s="133" t="s">
        <v>363</v>
      </c>
      <c r="C306" s="133">
        <v>0</v>
      </c>
      <c r="D306" s="134">
        <v>0</v>
      </c>
      <c r="E306" s="145" t="s">
        <v>364</v>
      </c>
      <c r="F306" s="135">
        <f>SUM(F308)</f>
        <v>0</v>
      </c>
      <c r="G306" s="135">
        <f t="shared" ref="G306:N306" si="91">SUM(G308)</f>
        <v>210717.4</v>
      </c>
      <c r="H306" s="135">
        <f t="shared" si="91"/>
        <v>0</v>
      </c>
      <c r="I306" s="135">
        <f t="shared" si="91"/>
        <v>0</v>
      </c>
      <c r="J306" s="135">
        <f t="shared" si="91"/>
        <v>210717.4</v>
      </c>
      <c r="K306" s="135">
        <f t="shared" si="91"/>
        <v>0</v>
      </c>
      <c r="L306" s="135">
        <f t="shared" si="91"/>
        <v>0</v>
      </c>
      <c r="M306" s="135">
        <f t="shared" si="91"/>
        <v>48886.400000000001</v>
      </c>
      <c r="N306" s="135">
        <f t="shared" si="91"/>
        <v>0</v>
      </c>
    </row>
    <row r="307" spans="1:14" s="97" customFormat="1" ht="15">
      <c r="A307" s="148"/>
      <c r="B307" s="123"/>
      <c r="C307" s="124"/>
      <c r="D307" s="125"/>
      <c r="E307" s="129" t="s">
        <v>11</v>
      </c>
      <c r="F307" s="127"/>
      <c r="G307" s="130"/>
      <c r="H307" s="131"/>
      <c r="I307" s="127"/>
      <c r="J307" s="130"/>
      <c r="K307" s="131"/>
      <c r="L307" s="127"/>
      <c r="M307" s="130"/>
      <c r="N307" s="131"/>
    </row>
    <row r="308" spans="1:14" s="97" customFormat="1" ht="38.25" customHeight="1">
      <c r="A308" s="148">
        <v>3110</v>
      </c>
      <c r="B308" s="133" t="s">
        <v>363</v>
      </c>
      <c r="C308" s="133">
        <v>1</v>
      </c>
      <c r="D308" s="134">
        <v>0</v>
      </c>
      <c r="E308" s="145" t="s">
        <v>365</v>
      </c>
      <c r="F308" s="135">
        <f>SUM(F310)</f>
        <v>0</v>
      </c>
      <c r="G308" s="135">
        <f t="shared" ref="G308:N308" si="92">SUM(G310)</f>
        <v>210717.4</v>
      </c>
      <c r="H308" s="135">
        <f t="shared" si="92"/>
        <v>0</v>
      </c>
      <c r="I308" s="135">
        <f t="shared" si="92"/>
        <v>0</v>
      </c>
      <c r="J308" s="135">
        <f t="shared" si="92"/>
        <v>210717.4</v>
      </c>
      <c r="K308" s="135">
        <f t="shared" si="92"/>
        <v>0</v>
      </c>
      <c r="L308" s="135">
        <f t="shared" si="92"/>
        <v>0</v>
      </c>
      <c r="M308" s="135">
        <f t="shared" si="92"/>
        <v>48886.400000000001</v>
      </c>
      <c r="N308" s="135">
        <f t="shared" si="92"/>
        <v>0</v>
      </c>
    </row>
    <row r="309" spans="1:14" s="136" customFormat="1" ht="15">
      <c r="A309" s="148"/>
      <c r="B309" s="123"/>
      <c r="C309" s="133"/>
      <c r="D309" s="134"/>
      <c r="E309" s="129" t="s">
        <v>176</v>
      </c>
      <c r="F309" s="135"/>
      <c r="G309" s="137"/>
      <c r="H309" s="138"/>
      <c r="I309" s="135"/>
      <c r="J309" s="137"/>
      <c r="K309" s="138"/>
      <c r="L309" s="135"/>
      <c r="M309" s="137"/>
      <c r="N309" s="138"/>
    </row>
    <row r="310" spans="1:14" s="97" customFormat="1" ht="28.5" customHeight="1" thickBot="1">
      <c r="A310" s="149">
        <v>3112</v>
      </c>
      <c r="B310" s="150" t="s">
        <v>363</v>
      </c>
      <c r="C310" s="150">
        <v>1</v>
      </c>
      <c r="D310" s="151">
        <v>2</v>
      </c>
      <c r="E310" s="152" t="s">
        <v>366</v>
      </c>
      <c r="F310" s="139">
        <f>SUM(G310:H310)-[1]Ekamutner!F97</f>
        <v>0</v>
      </c>
      <c r="G310" s="140">
        <v>210717.4</v>
      </c>
      <c r="H310" s="141">
        <v>0</v>
      </c>
      <c r="I310" s="139">
        <f>SUM(J310:K310)-[1]Ekamutner!I97</f>
        <v>0</v>
      </c>
      <c r="J310" s="140">
        <v>210717.4</v>
      </c>
      <c r="K310" s="141">
        <v>0</v>
      </c>
      <c r="L310" s="139">
        <f>SUM(M310:N310)-[1]Ekamutner!L97</f>
        <v>0</v>
      </c>
      <c r="M310" s="140">
        <v>48886.400000000001</v>
      </c>
      <c r="N310" s="141">
        <v>0</v>
      </c>
    </row>
    <row r="311" spans="1:14" s="97" customFormat="1" ht="15">
      <c r="A311" s="153"/>
      <c r="B311" s="154"/>
      <c r="C311" s="155"/>
      <c r="D311" s="156"/>
      <c r="E311" s="157"/>
    </row>
    <row r="312" spans="1:14" s="15" customFormat="1" ht="17.399999999999999">
      <c r="A312" s="382" t="s">
        <v>367</v>
      </c>
      <c r="B312" s="383"/>
      <c r="C312" s="383"/>
      <c r="D312" s="383"/>
      <c r="E312" s="383"/>
      <c r="F312" s="383"/>
      <c r="G312" s="383"/>
      <c r="H312" s="383"/>
      <c r="I312" s="383"/>
      <c r="J312" s="383"/>
      <c r="K312" s="383"/>
      <c r="L312" s="383"/>
      <c r="M312" s="82"/>
      <c r="N312" s="82"/>
    </row>
    <row r="313" spans="1:14" s="15" customFormat="1" ht="13.2">
      <c r="A313" s="158" t="s">
        <v>368</v>
      </c>
      <c r="B313" s="159"/>
      <c r="C313" s="159"/>
      <c r="D313" s="159"/>
      <c r="E313" s="159"/>
      <c r="F313" s="159"/>
      <c r="G313" s="160"/>
      <c r="H313" s="161"/>
      <c r="I313" s="161"/>
      <c r="J313" s="161"/>
      <c r="K313" s="161"/>
      <c r="L313" s="161"/>
      <c r="M313" s="82"/>
      <c r="N313" s="82"/>
    </row>
    <row r="314" spans="1:14" s="97" customFormat="1" ht="15">
      <c r="A314" s="153"/>
      <c r="B314" s="162"/>
      <c r="C314" s="155"/>
      <c r="D314" s="156"/>
      <c r="E314" s="157"/>
    </row>
    <row r="315" spans="1:14" s="97" customFormat="1" ht="15">
      <c r="A315" s="153"/>
      <c r="B315" s="162"/>
      <c r="C315" s="155"/>
      <c r="D315" s="156"/>
    </row>
    <row r="316" spans="1:14" s="97" customFormat="1" ht="15">
      <c r="A316" s="153"/>
      <c r="B316" s="162"/>
      <c r="C316" s="163"/>
      <c r="D316" s="164"/>
      <c r="E316" s="157"/>
    </row>
    <row r="317" spans="1:14" s="97" customFormat="1" ht="15">
      <c r="A317" s="153"/>
      <c r="B317" s="165"/>
      <c r="C317" s="166"/>
      <c r="D317" s="167"/>
      <c r="E317" s="157"/>
    </row>
    <row r="318" spans="1:14" s="97" customFormat="1" ht="15">
      <c r="A318" s="153"/>
      <c r="B318" s="165"/>
      <c r="C318" s="166"/>
      <c r="D318" s="167"/>
      <c r="E318" s="157"/>
    </row>
  </sheetData>
  <protectedRanges>
    <protectedRange sqref="F1 G4:H4" name="Range25"/>
    <protectedRange sqref="F303:N303 M304:N305 J304:K305 G304:H305 F307:N307 M309:N310 J309:K310 G309:H310" name="Range24"/>
    <protectedRange sqref="F284:N284 G285:H285 J285:K285 M285:N285 F287:N287 G288:H288 J288:K288 M288:N288 M290:N291 J290:K291 L290 G290:I290 G291:H291" name="Range22"/>
    <protectedRange sqref="G255:H256 J255:K256 M255:N256 G259:H260 J259:K260 M259:N260 F262:N262 F258:N258 G263:H264 J263:K264 M263:N264 F266:N266 G267:H267 J267:K267 M267:N267" name="Range20"/>
    <protectedRange sqref="F233:N233 M234:N236 J234:K236 G234:H236 F238:N238 M239:N239 J239:K239 G239:H239 F241:N241 M242:N242 J242:K242 G242:H242" name="Range18"/>
    <protectedRange sqref="F210:N210 M211:N212 J211:K212 G211:H212 F214:N214 F216:N216 G217:H217 J217:K217 M217:N217" name="Range16"/>
    <protectedRange sqref="F185:N185 M187:N190 J187:K190 G187:H190 F192:N192 M193:N196 J193:K196 G193:H196" name="Range14"/>
    <protectedRange sqref="F159:N159 M160:N160 J160:K160 G160:H160 F162:N162 M163:N163 J163:K163 G163:H163 F165:N165 F167:N167 G168:H168 J168:K168 M168:N168 F170:N170 G171:H171 J171:K171 M171:N171 G173:N173" name="Range12"/>
    <protectedRange sqref="G135:H140 J135:K140 M135:N140 F142:N142 G143:H143 J143:K143 M143:N143 F145:N145" name="Range10"/>
    <protectedRange sqref="F112:N112 M113:N115 J113:K115 G113:H115 F117:N117 M118:N122 J118:K122 G118:H122" name="Range8"/>
    <protectedRange sqref="F80:N80 G81:H81 J81:K81 M81:N81 F83:N83 G84:H84 J84:K84 M84:N84 F86:N86 G87:H87 J87:K87 M87:N87 F89:N89 G90:H90 J90:K90 M90:N90 F92:N92 F94:N94 G95:H95 J95:K95 M95:N95" name="Range6"/>
    <protectedRange sqref="G46:H46 M46:N46 J46:K46 F47:N47 F60:N60 G61 F49:N49 F51:N51 G52:H52 J52:K52 M52:N52 F54:N54 G55:H55 J55:K55 M55:N55 G57:N57 G58:H58 J58:K58 M58:N58" name="Range4"/>
    <protectedRange sqref="F14:N14 F16:N16 M17:N19 J17:K19 G17:H19 F21:N21 M22:N23 J22:K23 G22:H23 F25:N25 G26:H28 J26:K28 M26:N28" name="Range2"/>
    <protectedRange sqref="F30:N30 M31:N31 J31:K31 G31:H31 F33:N33 M34:N34 J34:K34 G34:H34 F36:N36 M37:N37 J37:K37 G37:H37 F39:N39 M40:N40 J40:K40 G40:H40 F42:N42 F44:N44 G45:H46" name="Range3"/>
    <protectedRange sqref="G61:H61 J61:K61 M61:N61 F63:N63 G64:H64 J64:K64 M64:N64 F66:N66 F68:N68 M69:N71 J69:K71 G69:H71 F73:N73 M74:N74 J74:K74 G74:H74 F76:N76 M77:N78 J77:K78 G77:H78 F80:N80" name="Range5"/>
    <protectedRange sqref="G96:H96 J96:K96 M96:N96 G98:N98 M99:N102 J99:K102 G99:H102 G104:H110 J104:K110 M104:N110" name="Range7"/>
    <protectedRange sqref="F124:N124 M125:N125 J125:K125 G125:H125 F127:N127 M128:N131 J128:K131 G128:H131 F133:N133 M134:N134 J134:K134 G134:H134" name="Range9"/>
    <protectedRange sqref="F147:N147 M148:N148 J148:K148 G148:H148 F150:N150 M151:N151 J151:K151 G151:H151 F153:N153 M154:N154 J154:K154 G154:H154 F156:N156 M157:N157 J157:K157 G157:H157" name="Range11"/>
    <protectedRange sqref="F173:N173 M174:N174 J174:K174 G174:H174 F176:N176 M177:N177 J177:K177 G177:H177 F179:N179 G180:H180 J180:K180 M180:N180 F182:N182 M183:N183 J183:K183 G183:H183" name="Range13"/>
    <protectedRange sqref="F198:N198 N199:N202 M198:M202 J199:K202 G199:H202 F204:N204 M205:N205 J205:K205 G205:H205 F207:N207 M208:N208 J208:K208 G208:H208" name="Range15"/>
    <protectedRange sqref="G219:H226 J219:K226 M219:N226 F228:N228 G229:H231 J229:K231 M229:N231" name="Range17"/>
    <protectedRange sqref="F244:N244 F246:N246 G247:H248 J247:K248 M247:N248 F250:N250 G251:H252 J251:K252 M251:N252 F254:N254" name="Range19"/>
    <protectedRange sqref="F269:N269 G270:H270 J270:K270 M270:N270 F272:N272 G273:H273 J273:K273 M273:N273 F275:N275 F277:N277 M278:N279 J278:K279 G278:H279 F281:N281 M282:N282 J282:K282 G282:H282 F284:N284" name="Range21"/>
    <protectedRange sqref="F293:N293 M294:N294 J294:K294 G294:H294 F296:N296 M297:N297 J297:K297 G297:H297 F299:N299 M300:N300 J300:K300 G300:H300 F301:N301" name="Range23"/>
  </protectedRanges>
  <mergeCells count="10">
    <mergeCell ref="I8:K8"/>
    <mergeCell ref="L8:N8"/>
    <mergeCell ref="A312:L312"/>
    <mergeCell ref="M1:N5"/>
    <mergeCell ref="A8:A10"/>
    <mergeCell ref="B8:B10"/>
    <mergeCell ref="C8:C10"/>
    <mergeCell ref="D8:D10"/>
    <mergeCell ref="E8:E10"/>
    <mergeCell ref="F8:H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35"/>
  <sheetViews>
    <sheetView topLeftCell="B10" workbookViewId="0">
      <selection activeCell="C4" sqref="C4"/>
    </sheetView>
  </sheetViews>
  <sheetFormatPr defaultRowHeight="14.4"/>
  <cols>
    <col min="2" max="2" width="42" customWidth="1"/>
    <col min="4" max="4" width="11.6640625" customWidth="1"/>
    <col min="5" max="5" width="12.44140625" customWidth="1"/>
    <col min="6" max="6" width="16.6640625" customWidth="1"/>
    <col min="7" max="7" width="12.44140625" customWidth="1"/>
    <col min="8" max="8" width="12.33203125" customWidth="1"/>
  </cols>
  <sheetData>
    <row r="1" spans="1:13" ht="27">
      <c r="A1" s="170"/>
      <c r="B1" s="171"/>
      <c r="C1" s="171"/>
      <c r="D1" s="171"/>
      <c r="E1" s="172"/>
      <c r="F1" s="171"/>
      <c r="G1" s="171"/>
      <c r="H1" s="171"/>
      <c r="I1" s="171"/>
      <c r="J1" s="171"/>
      <c r="K1" s="171"/>
      <c r="L1" s="171" t="s">
        <v>370</v>
      </c>
      <c r="M1" s="173"/>
    </row>
    <row r="2" spans="1:13" ht="15.6">
      <c r="A2" s="84"/>
      <c r="B2" s="84"/>
      <c r="C2" s="84"/>
      <c r="D2" s="84"/>
      <c r="E2" s="84"/>
      <c r="F2" s="85" t="s">
        <v>154</v>
      </c>
      <c r="G2" s="84"/>
      <c r="H2" s="84"/>
      <c r="I2" s="84"/>
      <c r="J2" s="84"/>
      <c r="K2" s="84"/>
      <c r="L2" s="174"/>
      <c r="M2" s="173"/>
    </row>
    <row r="3" spans="1:13" ht="15.6">
      <c r="A3" s="86"/>
      <c r="B3" s="86"/>
      <c r="C3" s="86"/>
      <c r="D3" s="86" t="s">
        <v>155</v>
      </c>
      <c r="E3" s="86"/>
      <c r="F3" s="86"/>
      <c r="G3" s="86"/>
      <c r="H3" s="86"/>
      <c r="I3" s="86"/>
      <c r="J3" s="86"/>
      <c r="K3" s="86"/>
      <c r="L3" s="86"/>
      <c r="M3" s="175"/>
    </row>
    <row r="4" spans="1:13">
      <c r="A4" s="87"/>
      <c r="B4" s="87"/>
      <c r="C4" s="87"/>
      <c r="D4" s="88" t="s">
        <v>2</v>
      </c>
      <c r="E4" s="89">
        <v>41641</v>
      </c>
      <c r="F4" s="89">
        <v>41729</v>
      </c>
      <c r="G4" s="87" t="s">
        <v>3</v>
      </c>
      <c r="H4" s="87"/>
      <c r="I4" s="87"/>
      <c r="J4" s="87"/>
      <c r="K4" s="87"/>
      <c r="L4" s="87"/>
      <c r="M4" s="176"/>
    </row>
    <row r="5" spans="1:13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177"/>
    </row>
    <row r="6" spans="1:13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177"/>
    </row>
    <row r="7" spans="1:13" ht="16.2" thickBot="1">
      <c r="A7" s="178"/>
      <c r="B7" s="178"/>
      <c r="C7" s="178"/>
      <c r="D7" s="179"/>
      <c r="E7" s="179"/>
      <c r="F7" s="179"/>
      <c r="G7" s="179"/>
      <c r="H7" s="179"/>
      <c r="I7" s="179"/>
      <c r="J7" s="179"/>
      <c r="K7" s="17"/>
      <c r="L7" s="17"/>
      <c r="M7" s="180"/>
    </row>
    <row r="8" spans="1:13" ht="15" thickBot="1">
      <c r="A8" s="401" t="s">
        <v>371</v>
      </c>
      <c r="B8" s="403" t="s">
        <v>372</v>
      </c>
      <c r="C8" s="404"/>
      <c r="D8" s="367" t="s">
        <v>4</v>
      </c>
      <c r="E8" s="367"/>
      <c r="F8" s="368"/>
      <c r="G8" s="369" t="s">
        <v>5</v>
      </c>
      <c r="H8" s="367"/>
      <c r="I8" s="368"/>
      <c r="J8" s="369" t="s">
        <v>6</v>
      </c>
      <c r="K8" s="367"/>
      <c r="L8" s="368"/>
      <c r="M8" s="180"/>
    </row>
    <row r="9" spans="1:13" ht="15" thickBot="1">
      <c r="A9" s="402"/>
      <c r="B9" s="405"/>
      <c r="C9" s="406"/>
      <c r="D9" s="372" t="s">
        <v>10</v>
      </c>
      <c r="E9" s="19" t="s">
        <v>11</v>
      </c>
      <c r="F9" s="19"/>
      <c r="G9" s="374" t="s">
        <v>12</v>
      </c>
      <c r="H9" s="20" t="s">
        <v>11</v>
      </c>
      <c r="I9" s="21"/>
      <c r="J9" s="372" t="s">
        <v>13</v>
      </c>
      <c r="K9" s="19" t="s">
        <v>11</v>
      </c>
      <c r="L9" s="22"/>
      <c r="M9" s="180"/>
    </row>
    <row r="10" spans="1:13" ht="26.4">
      <c r="A10" s="402"/>
      <c r="B10" s="182" t="s">
        <v>373</v>
      </c>
      <c r="C10" s="183" t="s">
        <v>374</v>
      </c>
      <c r="D10" s="372"/>
      <c r="E10" s="184" t="s">
        <v>14</v>
      </c>
      <c r="F10" s="185" t="s">
        <v>15</v>
      </c>
      <c r="G10" s="407"/>
      <c r="H10" s="186" t="s">
        <v>14</v>
      </c>
      <c r="I10" s="187" t="s">
        <v>15</v>
      </c>
      <c r="J10" s="372"/>
      <c r="K10" s="184" t="s">
        <v>14</v>
      </c>
      <c r="L10" s="187" t="s">
        <v>15</v>
      </c>
      <c r="M10" s="180"/>
    </row>
    <row r="11" spans="1:13">
      <c r="A11" s="188">
        <v>1</v>
      </c>
      <c r="B11" s="188">
        <v>2</v>
      </c>
      <c r="C11" s="188" t="s">
        <v>180</v>
      </c>
      <c r="D11" s="44">
        <v>4</v>
      </c>
      <c r="E11" s="44">
        <v>5</v>
      </c>
      <c r="F11" s="189">
        <v>6</v>
      </c>
      <c r="G11" s="44">
        <v>7</v>
      </c>
      <c r="H11" s="44">
        <v>8</v>
      </c>
      <c r="I11" s="189">
        <v>9</v>
      </c>
      <c r="J11" s="44">
        <v>10</v>
      </c>
      <c r="K11" s="44">
        <v>11</v>
      </c>
      <c r="L11" s="189">
        <v>12</v>
      </c>
      <c r="M11" s="180"/>
    </row>
    <row r="12" spans="1:13" ht="43.5" customHeight="1">
      <c r="A12" s="146">
        <v>4000</v>
      </c>
      <c r="B12" s="190" t="s">
        <v>375</v>
      </c>
      <c r="C12" s="191"/>
      <c r="D12" s="192">
        <f t="shared" ref="D12:L12" si="0">SUM(D14,D173,D208)</f>
        <v>3245610.8</v>
      </c>
      <c r="E12" s="192">
        <f t="shared" si="0"/>
        <v>3131245.2</v>
      </c>
      <c r="F12" s="192">
        <f t="shared" si="0"/>
        <v>325083</v>
      </c>
      <c r="G12" s="192">
        <f t="shared" si="0"/>
        <v>3245610.8</v>
      </c>
      <c r="H12" s="192">
        <f t="shared" si="0"/>
        <v>3131245.2</v>
      </c>
      <c r="I12" s="192">
        <f t="shared" si="0"/>
        <v>325083</v>
      </c>
      <c r="J12" s="192">
        <f t="shared" si="0"/>
        <v>377966.72499999998</v>
      </c>
      <c r="K12" s="192">
        <f t="shared" si="0"/>
        <v>454924.17099999997</v>
      </c>
      <c r="L12" s="192">
        <f t="shared" si="0"/>
        <v>-28071.046000000002</v>
      </c>
      <c r="M12" s="180"/>
    </row>
    <row r="13" spans="1:13">
      <c r="A13" s="146"/>
      <c r="B13" s="193" t="s">
        <v>376</v>
      </c>
      <c r="C13" s="191"/>
      <c r="D13" s="192"/>
      <c r="E13" s="192"/>
      <c r="F13" s="192"/>
      <c r="G13" s="192"/>
      <c r="H13" s="192"/>
      <c r="I13" s="192"/>
      <c r="J13" s="192"/>
      <c r="K13" s="192"/>
      <c r="L13" s="192"/>
      <c r="M13" s="180"/>
    </row>
    <row r="14" spans="1:13" ht="42.75" customHeight="1">
      <c r="A14" s="146">
        <v>4050</v>
      </c>
      <c r="B14" s="194" t="s">
        <v>377</v>
      </c>
      <c r="C14" s="195" t="s">
        <v>378</v>
      </c>
      <c r="D14" s="192">
        <f t="shared" ref="D14:L14" si="1">SUM(D16,D29,D72,D87,D97,D129,D144)</f>
        <v>2920527.8</v>
      </c>
      <c r="E14" s="192">
        <f t="shared" si="1"/>
        <v>3131245.2</v>
      </c>
      <c r="F14" s="192">
        <f t="shared" si="1"/>
        <v>0</v>
      </c>
      <c r="G14" s="192">
        <f t="shared" si="1"/>
        <v>2920527.8</v>
      </c>
      <c r="H14" s="192">
        <f t="shared" si="1"/>
        <v>3131245.2</v>
      </c>
      <c r="I14" s="192">
        <f t="shared" si="1"/>
        <v>0</v>
      </c>
      <c r="J14" s="192">
        <f t="shared" si="1"/>
        <v>406037.77099999995</v>
      </c>
      <c r="K14" s="192">
        <f t="shared" si="1"/>
        <v>454924.17099999997</v>
      </c>
      <c r="L14" s="192">
        <f t="shared" si="1"/>
        <v>0</v>
      </c>
      <c r="M14" s="180"/>
    </row>
    <row r="15" spans="1:13">
      <c r="A15" s="146"/>
      <c r="B15" s="193" t="s">
        <v>376</v>
      </c>
      <c r="C15" s="191"/>
      <c r="D15" s="192"/>
      <c r="E15" s="192"/>
      <c r="F15" s="192"/>
      <c r="G15" s="192"/>
      <c r="H15" s="192"/>
      <c r="I15" s="192"/>
      <c r="J15" s="192"/>
      <c r="K15" s="192"/>
      <c r="L15" s="192"/>
      <c r="M15" s="180"/>
    </row>
    <row r="16" spans="1:13" ht="48" customHeight="1">
      <c r="A16" s="146">
        <v>4100</v>
      </c>
      <c r="B16" s="69" t="s">
        <v>379</v>
      </c>
      <c r="C16" s="196" t="s">
        <v>378</v>
      </c>
      <c r="D16" s="192">
        <f>SUM(D18,D23,D26)</f>
        <v>763177</v>
      </c>
      <c r="E16" s="192">
        <f t="shared" ref="E16:K16" si="2">SUM(E18,E23,E26)</f>
        <v>763177</v>
      </c>
      <c r="F16" s="192" t="s">
        <v>20</v>
      </c>
      <c r="G16" s="192">
        <f t="shared" si="2"/>
        <v>763177</v>
      </c>
      <c r="H16" s="192">
        <f t="shared" si="2"/>
        <v>763177</v>
      </c>
      <c r="I16" s="192" t="s">
        <v>20</v>
      </c>
      <c r="J16" s="192">
        <f t="shared" si="2"/>
        <v>113381.87699999999</v>
      </c>
      <c r="K16" s="192">
        <f t="shared" si="2"/>
        <v>113381.87699999999</v>
      </c>
      <c r="L16" s="192" t="s">
        <v>20</v>
      </c>
      <c r="M16" s="180"/>
    </row>
    <row r="17" spans="1:13">
      <c r="A17" s="146"/>
      <c r="B17" s="193" t="s">
        <v>376</v>
      </c>
      <c r="C17" s="191"/>
      <c r="D17" s="192"/>
      <c r="E17" s="192"/>
      <c r="F17" s="192"/>
      <c r="G17" s="192"/>
      <c r="H17" s="192"/>
      <c r="I17" s="192"/>
      <c r="J17" s="192"/>
      <c r="K17" s="192"/>
      <c r="L17" s="192"/>
      <c r="M17" s="180"/>
    </row>
    <row r="18" spans="1:13" ht="42.75" customHeight="1">
      <c r="A18" s="146">
        <v>4110</v>
      </c>
      <c r="B18" s="197" t="s">
        <v>380</v>
      </c>
      <c r="C18" s="196" t="s">
        <v>378</v>
      </c>
      <c r="D18" s="192">
        <f>SUM(D20:D22)</f>
        <v>763177</v>
      </c>
      <c r="E18" s="192">
        <f>SUM(E20:E22)</f>
        <v>763177</v>
      </c>
      <c r="F18" s="198" t="s">
        <v>169</v>
      </c>
      <c r="G18" s="192">
        <f>SUM(G20:G22)</f>
        <v>763177</v>
      </c>
      <c r="H18" s="192">
        <f>SUM(H20:H22)</f>
        <v>763177</v>
      </c>
      <c r="I18" s="198" t="s">
        <v>169</v>
      </c>
      <c r="J18" s="192">
        <f>SUM(J20:J22)</f>
        <v>113381.87699999999</v>
      </c>
      <c r="K18" s="192">
        <f>SUM(K20:K22)</f>
        <v>113381.87699999999</v>
      </c>
      <c r="L18" s="198" t="s">
        <v>169</v>
      </c>
      <c r="M18" s="180"/>
    </row>
    <row r="19" spans="1:13">
      <c r="A19" s="146"/>
      <c r="B19" s="193" t="s">
        <v>176</v>
      </c>
      <c r="C19" s="196"/>
      <c r="D19" s="192"/>
      <c r="E19" s="192"/>
      <c r="F19" s="198"/>
      <c r="G19" s="192"/>
      <c r="H19" s="192"/>
      <c r="I19" s="198"/>
      <c r="J19" s="192"/>
      <c r="K19" s="192"/>
      <c r="L19" s="198"/>
      <c r="M19" s="180"/>
    </row>
    <row r="20" spans="1:13" ht="39.75" customHeight="1">
      <c r="A20" s="146">
        <v>4111</v>
      </c>
      <c r="B20" s="199" t="s">
        <v>381</v>
      </c>
      <c r="C20" s="200" t="s">
        <v>382</v>
      </c>
      <c r="D20" s="45">
        <f>SUM(E20:F20)</f>
        <v>763177</v>
      </c>
      <c r="E20" s="192">
        <v>763177</v>
      </c>
      <c r="F20" s="198" t="s">
        <v>169</v>
      </c>
      <c r="G20" s="45">
        <f>SUM(H20:I20)</f>
        <v>763177</v>
      </c>
      <c r="H20" s="192">
        <v>763177</v>
      </c>
      <c r="I20" s="198" t="s">
        <v>169</v>
      </c>
      <c r="J20" s="45">
        <f>SUM(K20:L20)</f>
        <v>113381.87699999999</v>
      </c>
      <c r="K20" s="192">
        <v>113381.87699999999</v>
      </c>
      <c r="L20" s="198" t="s">
        <v>169</v>
      </c>
      <c r="M20" s="180"/>
    </row>
    <row r="21" spans="1:13" ht="38.25" customHeight="1">
      <c r="A21" s="146">
        <v>4112</v>
      </c>
      <c r="B21" s="199" t="s">
        <v>383</v>
      </c>
      <c r="C21" s="200" t="s">
        <v>384</v>
      </c>
      <c r="D21" s="45">
        <f>SUM(E21:F21)</f>
        <v>0</v>
      </c>
      <c r="E21" s="192">
        <v>0</v>
      </c>
      <c r="F21" s="198" t="s">
        <v>169</v>
      </c>
      <c r="G21" s="45">
        <f>SUM(H21:I21)</f>
        <v>0</v>
      </c>
      <c r="H21" s="192">
        <v>0</v>
      </c>
      <c r="I21" s="198" t="s">
        <v>169</v>
      </c>
      <c r="J21" s="45">
        <f>SUM(K21:L21)</f>
        <v>0</v>
      </c>
      <c r="K21" s="192">
        <v>0</v>
      </c>
      <c r="L21" s="198" t="s">
        <v>169</v>
      </c>
      <c r="M21" s="180"/>
    </row>
    <row r="22" spans="1:13" ht="29.25" customHeight="1">
      <c r="A22" s="146">
        <v>4114</v>
      </c>
      <c r="B22" s="199" t="s">
        <v>385</v>
      </c>
      <c r="C22" s="200" t="s">
        <v>386</v>
      </c>
      <c r="D22" s="45">
        <f>SUM(E22:F22)</f>
        <v>0</v>
      </c>
      <c r="E22" s="192">
        <v>0</v>
      </c>
      <c r="F22" s="198" t="s">
        <v>169</v>
      </c>
      <c r="G22" s="45">
        <f>SUM(H22:I22)</f>
        <v>0</v>
      </c>
      <c r="H22" s="192">
        <v>0</v>
      </c>
      <c r="I22" s="198" t="s">
        <v>169</v>
      </c>
      <c r="J22" s="45">
        <f>SUM(K22:L22)</f>
        <v>0</v>
      </c>
      <c r="K22" s="192">
        <v>0</v>
      </c>
      <c r="L22" s="198" t="s">
        <v>169</v>
      </c>
      <c r="M22" s="180"/>
    </row>
    <row r="23" spans="1:13" ht="32.25" customHeight="1">
      <c r="A23" s="146">
        <v>4120</v>
      </c>
      <c r="B23" s="201" t="s">
        <v>387</v>
      </c>
      <c r="C23" s="196" t="s">
        <v>378</v>
      </c>
      <c r="D23" s="192">
        <f>SUM(D25)</f>
        <v>0</v>
      </c>
      <c r="E23" s="192">
        <f>SUM(E25)</f>
        <v>0</v>
      </c>
      <c r="F23" s="198" t="s">
        <v>169</v>
      </c>
      <c r="G23" s="192">
        <f>SUM(G25)</f>
        <v>0</v>
      </c>
      <c r="H23" s="192">
        <f>SUM(H25)</f>
        <v>0</v>
      </c>
      <c r="I23" s="198" t="s">
        <v>169</v>
      </c>
      <c r="J23" s="192">
        <f>SUM(J25)</f>
        <v>0</v>
      </c>
      <c r="K23" s="192">
        <f>SUM(K25)</f>
        <v>0</v>
      </c>
      <c r="L23" s="198" t="s">
        <v>169</v>
      </c>
      <c r="M23" s="180"/>
    </row>
    <row r="24" spans="1:13">
      <c r="A24" s="146"/>
      <c r="B24" s="193" t="s">
        <v>176</v>
      </c>
      <c r="C24" s="196"/>
      <c r="D24" s="192"/>
      <c r="E24" s="192"/>
      <c r="F24" s="198"/>
      <c r="G24" s="192"/>
      <c r="H24" s="192"/>
      <c r="I24" s="198"/>
      <c r="J24" s="192"/>
      <c r="K24" s="192"/>
      <c r="L24" s="198"/>
      <c r="M24" s="180"/>
    </row>
    <row r="25" spans="1:13" ht="33" customHeight="1">
      <c r="A25" s="146">
        <v>4121</v>
      </c>
      <c r="B25" s="199" t="s">
        <v>388</v>
      </c>
      <c r="C25" s="200" t="s">
        <v>389</v>
      </c>
      <c r="D25" s="45">
        <f>SUM(E25:F25)</f>
        <v>0</v>
      </c>
      <c r="E25" s="192">
        <v>0</v>
      </c>
      <c r="F25" s="198" t="s">
        <v>169</v>
      </c>
      <c r="G25" s="45">
        <f>SUM(H25:I25)</f>
        <v>0</v>
      </c>
      <c r="H25" s="192">
        <v>0</v>
      </c>
      <c r="I25" s="198" t="s">
        <v>169</v>
      </c>
      <c r="J25" s="45">
        <f>SUM(K25:L25)</f>
        <v>0</v>
      </c>
      <c r="K25" s="192">
        <v>0</v>
      </c>
      <c r="L25" s="198" t="s">
        <v>169</v>
      </c>
      <c r="M25" s="180"/>
    </row>
    <row r="26" spans="1:13" ht="31.5" customHeight="1">
      <c r="A26" s="146">
        <v>4130</v>
      </c>
      <c r="B26" s="201" t="s">
        <v>390</v>
      </c>
      <c r="C26" s="196" t="s">
        <v>378</v>
      </c>
      <c r="D26" s="192">
        <f>SUM(D28)</f>
        <v>0</v>
      </c>
      <c r="E26" s="192">
        <f t="shared" ref="E26:K26" si="3">SUM(E28)</f>
        <v>0</v>
      </c>
      <c r="F26" s="192" t="s">
        <v>20</v>
      </c>
      <c r="G26" s="192">
        <f t="shared" si="3"/>
        <v>0</v>
      </c>
      <c r="H26" s="192">
        <f t="shared" si="3"/>
        <v>0</v>
      </c>
      <c r="I26" s="192" t="s">
        <v>20</v>
      </c>
      <c r="J26" s="192">
        <f t="shared" si="3"/>
        <v>0</v>
      </c>
      <c r="K26" s="192">
        <f t="shared" si="3"/>
        <v>0</v>
      </c>
      <c r="L26" s="192" t="s">
        <v>20</v>
      </c>
      <c r="M26" s="180"/>
    </row>
    <row r="27" spans="1:13">
      <c r="A27" s="146"/>
      <c r="B27" s="193" t="s">
        <v>176</v>
      </c>
      <c r="C27" s="196"/>
      <c r="D27" s="192"/>
      <c r="E27" s="192"/>
      <c r="F27" s="198"/>
      <c r="G27" s="192"/>
      <c r="H27" s="192"/>
      <c r="I27" s="198"/>
      <c r="J27" s="192"/>
      <c r="K27" s="192"/>
      <c r="L27" s="198"/>
      <c r="M27" s="180"/>
    </row>
    <row r="28" spans="1:13" ht="29.25" customHeight="1">
      <c r="A28" s="146">
        <v>4131</v>
      </c>
      <c r="B28" s="201" t="s">
        <v>391</v>
      </c>
      <c r="C28" s="200" t="s">
        <v>392</v>
      </c>
      <c r="D28" s="45">
        <f>SUM(E28:F28)</f>
        <v>0</v>
      </c>
      <c r="E28" s="192">
        <v>0</v>
      </c>
      <c r="F28" s="198" t="s">
        <v>20</v>
      </c>
      <c r="G28" s="45">
        <f>SUM(H28:I28)</f>
        <v>0</v>
      </c>
      <c r="H28" s="192">
        <v>0</v>
      </c>
      <c r="I28" s="198" t="s">
        <v>20</v>
      </c>
      <c r="J28" s="45">
        <f>SUM(K28:L28)</f>
        <v>0</v>
      </c>
      <c r="K28" s="192">
        <v>0</v>
      </c>
      <c r="L28" s="198" t="s">
        <v>20</v>
      </c>
      <c r="M28" s="180"/>
    </row>
    <row r="29" spans="1:13" ht="50.25" customHeight="1">
      <c r="A29" s="146">
        <v>4200</v>
      </c>
      <c r="B29" s="199" t="s">
        <v>393</v>
      </c>
      <c r="C29" s="196" t="s">
        <v>378</v>
      </c>
      <c r="D29" s="192">
        <f>SUM(D31,D40,D45,D55,D58,D62)</f>
        <v>870656.6</v>
      </c>
      <c r="E29" s="192">
        <f>SUM(E31,E40,E45,E55,E58,E62)</f>
        <v>870656.6</v>
      </c>
      <c r="F29" s="198" t="s">
        <v>169</v>
      </c>
      <c r="G29" s="192">
        <f>SUM(G31,G40,G45,G55,G58,G62)</f>
        <v>870656.6</v>
      </c>
      <c r="H29" s="192">
        <f>SUM(H31,H40,H45,H55,H58,H62)</f>
        <v>870656.6</v>
      </c>
      <c r="I29" s="198" t="s">
        <v>169</v>
      </c>
      <c r="J29" s="192">
        <f>SUM(J31,J40,J45,J55,J58,J62)</f>
        <v>88852.684999999998</v>
      </c>
      <c r="K29" s="192">
        <f>SUM(K31,K40,K45,K55,K58,K62)</f>
        <v>88852.684999999998</v>
      </c>
      <c r="L29" s="198" t="s">
        <v>169</v>
      </c>
      <c r="M29" s="180"/>
    </row>
    <row r="30" spans="1:13">
      <c r="A30" s="146"/>
      <c r="B30" s="193" t="s">
        <v>376</v>
      </c>
      <c r="C30" s="191"/>
      <c r="D30" s="192"/>
      <c r="E30" s="192"/>
      <c r="F30" s="192"/>
      <c r="G30" s="192"/>
      <c r="H30" s="192"/>
      <c r="I30" s="192"/>
      <c r="J30" s="192"/>
      <c r="K30" s="192"/>
      <c r="L30" s="192"/>
      <c r="M30" s="180"/>
    </row>
    <row r="31" spans="1:13" ht="38.25" customHeight="1">
      <c r="A31" s="146">
        <v>4210</v>
      </c>
      <c r="B31" s="201" t="s">
        <v>394</v>
      </c>
      <c r="C31" s="196" t="s">
        <v>378</v>
      </c>
      <c r="D31" s="192">
        <f>SUM(D33:D39)</f>
        <v>265882.59999999998</v>
      </c>
      <c r="E31" s="192">
        <f>SUM(E33:E39)</f>
        <v>265882.59999999998</v>
      </c>
      <c r="F31" s="198" t="s">
        <v>169</v>
      </c>
      <c r="G31" s="192">
        <f>SUM(G33:G39)</f>
        <v>265882.59999999998</v>
      </c>
      <c r="H31" s="192">
        <f>SUM(H33:H39)</f>
        <v>265882.59999999998</v>
      </c>
      <c r="I31" s="198" t="s">
        <v>169</v>
      </c>
      <c r="J31" s="192">
        <f>SUM(J33:J39)</f>
        <v>44052.170000000006</v>
      </c>
      <c r="K31" s="192">
        <f>SUM(K33:K39)</f>
        <v>44052.170000000006</v>
      </c>
      <c r="L31" s="198" t="s">
        <v>169</v>
      </c>
      <c r="M31" s="180"/>
    </row>
    <row r="32" spans="1:13">
      <c r="A32" s="146"/>
      <c r="B32" s="193" t="s">
        <v>176</v>
      </c>
      <c r="C32" s="196"/>
      <c r="D32" s="192"/>
      <c r="E32" s="192"/>
      <c r="F32" s="198"/>
      <c r="G32" s="192"/>
      <c r="H32" s="192"/>
      <c r="I32" s="198"/>
      <c r="J32" s="192"/>
      <c r="K32" s="192"/>
      <c r="L32" s="198"/>
      <c r="M32" s="180"/>
    </row>
    <row r="33" spans="1:13" ht="30" customHeight="1">
      <c r="A33" s="146">
        <v>4211</v>
      </c>
      <c r="B33" s="199" t="s">
        <v>395</v>
      </c>
      <c r="C33" s="200" t="s">
        <v>396</v>
      </c>
      <c r="D33" s="45">
        <f t="shared" ref="D33:D39" si="4">SUM(E33:F33)</f>
        <v>0</v>
      </c>
      <c r="E33" s="192">
        <v>0</v>
      </c>
      <c r="F33" s="198" t="s">
        <v>169</v>
      </c>
      <c r="G33" s="45">
        <f t="shared" ref="G33:G39" si="5">SUM(H33:I33)</f>
        <v>0</v>
      </c>
      <c r="H33" s="192">
        <v>0</v>
      </c>
      <c r="I33" s="198" t="s">
        <v>169</v>
      </c>
      <c r="J33" s="45">
        <f t="shared" ref="J33:J39" si="6">SUM(K33:L33)</f>
        <v>0</v>
      </c>
      <c r="K33" s="192">
        <v>0</v>
      </c>
      <c r="L33" s="198" t="s">
        <v>169</v>
      </c>
      <c r="M33" s="180"/>
    </row>
    <row r="34" spans="1:13" ht="23.25" customHeight="1">
      <c r="A34" s="146">
        <v>4212</v>
      </c>
      <c r="B34" s="201" t="s">
        <v>397</v>
      </c>
      <c r="C34" s="200" t="s">
        <v>398</v>
      </c>
      <c r="D34" s="45">
        <f t="shared" si="4"/>
        <v>218455.8</v>
      </c>
      <c r="E34" s="192">
        <v>218455.8</v>
      </c>
      <c r="F34" s="198" t="s">
        <v>169</v>
      </c>
      <c r="G34" s="45">
        <f t="shared" si="5"/>
        <v>218455.8</v>
      </c>
      <c r="H34" s="192">
        <v>218455.8</v>
      </c>
      <c r="I34" s="198" t="s">
        <v>169</v>
      </c>
      <c r="J34" s="45">
        <f t="shared" si="6"/>
        <v>37315.222000000002</v>
      </c>
      <c r="K34" s="192">
        <v>37315.222000000002</v>
      </c>
      <c r="L34" s="198" t="s">
        <v>169</v>
      </c>
      <c r="M34" s="180"/>
    </row>
    <row r="35" spans="1:13" ht="23.25" customHeight="1">
      <c r="A35" s="146">
        <v>4213</v>
      </c>
      <c r="B35" s="199" t="s">
        <v>399</v>
      </c>
      <c r="C35" s="200" t="s">
        <v>400</v>
      </c>
      <c r="D35" s="45">
        <f t="shared" si="4"/>
        <v>17003.400000000001</v>
      </c>
      <c r="E35" s="192">
        <v>17003.400000000001</v>
      </c>
      <c r="F35" s="198" t="s">
        <v>169</v>
      </c>
      <c r="G35" s="45">
        <f t="shared" si="5"/>
        <v>17003.400000000001</v>
      </c>
      <c r="H35" s="192">
        <v>17003.400000000001</v>
      </c>
      <c r="I35" s="198" t="s">
        <v>169</v>
      </c>
      <c r="J35" s="45">
        <f t="shared" si="6"/>
        <v>2700.87</v>
      </c>
      <c r="K35" s="192">
        <v>2700.87</v>
      </c>
      <c r="L35" s="198" t="s">
        <v>169</v>
      </c>
      <c r="M35" s="180"/>
    </row>
    <row r="36" spans="1:13" ht="18" customHeight="1">
      <c r="A36" s="146">
        <v>4214</v>
      </c>
      <c r="B36" s="199" t="s">
        <v>401</v>
      </c>
      <c r="C36" s="200" t="s">
        <v>402</v>
      </c>
      <c r="D36" s="45">
        <f t="shared" si="4"/>
        <v>11043.4</v>
      </c>
      <c r="E36" s="192">
        <v>11043.4</v>
      </c>
      <c r="F36" s="198" t="s">
        <v>169</v>
      </c>
      <c r="G36" s="45">
        <f t="shared" si="5"/>
        <v>11043.4</v>
      </c>
      <c r="H36" s="192">
        <v>11043.4</v>
      </c>
      <c r="I36" s="198" t="s">
        <v>169</v>
      </c>
      <c r="J36" s="45">
        <f t="shared" si="6"/>
        <v>2668.078</v>
      </c>
      <c r="K36" s="192">
        <v>2668.078</v>
      </c>
      <c r="L36" s="198" t="s">
        <v>169</v>
      </c>
      <c r="M36" s="180"/>
    </row>
    <row r="37" spans="1:13" ht="21.75" customHeight="1">
      <c r="A37" s="146">
        <v>4215</v>
      </c>
      <c r="B37" s="199" t="s">
        <v>403</v>
      </c>
      <c r="C37" s="200" t="s">
        <v>404</v>
      </c>
      <c r="D37" s="45">
        <f t="shared" si="4"/>
        <v>2602</v>
      </c>
      <c r="E37" s="192">
        <v>2602</v>
      </c>
      <c r="F37" s="198" t="s">
        <v>169</v>
      </c>
      <c r="G37" s="45">
        <f t="shared" si="5"/>
        <v>2602</v>
      </c>
      <c r="H37" s="192">
        <v>2602</v>
      </c>
      <c r="I37" s="198" t="s">
        <v>169</v>
      </c>
      <c r="J37" s="45">
        <f t="shared" si="6"/>
        <v>0</v>
      </c>
      <c r="K37" s="192">
        <v>0</v>
      </c>
      <c r="L37" s="198" t="s">
        <v>169</v>
      </c>
      <c r="M37" s="180"/>
    </row>
    <row r="38" spans="1:13" ht="30.75" customHeight="1">
      <c r="A38" s="146">
        <v>4216</v>
      </c>
      <c r="B38" s="199" t="s">
        <v>405</v>
      </c>
      <c r="C38" s="200" t="s">
        <v>406</v>
      </c>
      <c r="D38" s="45">
        <f t="shared" si="4"/>
        <v>7428</v>
      </c>
      <c r="E38" s="192">
        <v>7428</v>
      </c>
      <c r="F38" s="198" t="s">
        <v>169</v>
      </c>
      <c r="G38" s="45">
        <f t="shared" si="5"/>
        <v>7428</v>
      </c>
      <c r="H38" s="192">
        <v>7428</v>
      </c>
      <c r="I38" s="198" t="s">
        <v>169</v>
      </c>
      <c r="J38" s="45">
        <f t="shared" si="6"/>
        <v>898</v>
      </c>
      <c r="K38" s="192">
        <v>898</v>
      </c>
      <c r="L38" s="198" t="s">
        <v>169</v>
      </c>
      <c r="M38" s="180"/>
    </row>
    <row r="39" spans="1:13" ht="19.5" customHeight="1">
      <c r="A39" s="146">
        <v>4217</v>
      </c>
      <c r="B39" s="199" t="s">
        <v>407</v>
      </c>
      <c r="C39" s="200" t="s">
        <v>408</v>
      </c>
      <c r="D39" s="45">
        <f t="shared" si="4"/>
        <v>9350</v>
      </c>
      <c r="E39" s="192">
        <v>9350</v>
      </c>
      <c r="F39" s="198" t="s">
        <v>169</v>
      </c>
      <c r="G39" s="45">
        <f t="shared" si="5"/>
        <v>9350</v>
      </c>
      <c r="H39" s="192">
        <v>9350</v>
      </c>
      <c r="I39" s="198" t="s">
        <v>169</v>
      </c>
      <c r="J39" s="45">
        <f t="shared" si="6"/>
        <v>470</v>
      </c>
      <c r="K39" s="192">
        <v>470</v>
      </c>
      <c r="L39" s="198" t="s">
        <v>169</v>
      </c>
      <c r="M39" s="180"/>
    </row>
    <row r="40" spans="1:13" ht="39.75" customHeight="1">
      <c r="A40" s="146">
        <v>4220</v>
      </c>
      <c r="B40" s="201" t="s">
        <v>409</v>
      </c>
      <c r="C40" s="196" t="s">
        <v>378</v>
      </c>
      <c r="D40" s="192">
        <f>SUM(D42:D44)</f>
        <v>36757</v>
      </c>
      <c r="E40" s="192">
        <f>SUM(E42:E44)</f>
        <v>36757</v>
      </c>
      <c r="F40" s="198" t="s">
        <v>169</v>
      </c>
      <c r="G40" s="192">
        <f>SUM(G42:G44)</f>
        <v>36757</v>
      </c>
      <c r="H40" s="192">
        <f>SUM(H42:H44)</f>
        <v>36757</v>
      </c>
      <c r="I40" s="198" t="s">
        <v>169</v>
      </c>
      <c r="J40" s="192">
        <f>SUM(J42:J44)</f>
        <v>5672.89</v>
      </c>
      <c r="K40" s="192">
        <f>SUM(K42:K44)</f>
        <v>5672.89</v>
      </c>
      <c r="L40" s="198" t="s">
        <v>169</v>
      </c>
      <c r="M40" s="180"/>
    </row>
    <row r="41" spans="1:13">
      <c r="A41" s="146"/>
      <c r="B41" s="193" t="s">
        <v>176</v>
      </c>
      <c r="C41" s="196"/>
      <c r="D41" s="192"/>
      <c r="E41" s="192"/>
      <c r="F41" s="198"/>
      <c r="G41" s="192"/>
      <c r="H41" s="192"/>
      <c r="I41" s="198"/>
      <c r="J41" s="192"/>
      <c r="K41" s="192"/>
      <c r="L41" s="198"/>
      <c r="M41" s="180"/>
    </row>
    <row r="42" spans="1:13" ht="19.5" customHeight="1">
      <c r="A42" s="146">
        <v>4221</v>
      </c>
      <c r="B42" s="199" t="s">
        <v>410</v>
      </c>
      <c r="C42" s="202">
        <v>4221</v>
      </c>
      <c r="D42" s="45">
        <f>SUM(E42:F42)</f>
        <v>28757</v>
      </c>
      <c r="E42" s="192">
        <v>28757</v>
      </c>
      <c r="F42" s="198" t="s">
        <v>169</v>
      </c>
      <c r="G42" s="45">
        <f>SUM(H42:I42)</f>
        <v>28757</v>
      </c>
      <c r="H42" s="192">
        <v>28757</v>
      </c>
      <c r="I42" s="198" t="s">
        <v>169</v>
      </c>
      <c r="J42" s="45">
        <f>SUM(K42:L42)</f>
        <v>5171.5</v>
      </c>
      <c r="K42" s="192">
        <v>5171.5</v>
      </c>
      <c r="L42" s="198" t="s">
        <v>169</v>
      </c>
      <c r="M42" s="180"/>
    </row>
    <row r="43" spans="1:13" ht="29.25" customHeight="1">
      <c r="A43" s="146">
        <v>4222</v>
      </c>
      <c r="B43" s="199" t="s">
        <v>411</v>
      </c>
      <c r="C43" s="200" t="s">
        <v>412</v>
      </c>
      <c r="D43" s="45">
        <f>SUM(E43:F43)</f>
        <v>8000</v>
      </c>
      <c r="E43" s="192">
        <v>8000</v>
      </c>
      <c r="F43" s="198" t="s">
        <v>169</v>
      </c>
      <c r="G43" s="45">
        <f>SUM(H43:I43)</f>
        <v>8000</v>
      </c>
      <c r="H43" s="192">
        <v>8000</v>
      </c>
      <c r="I43" s="198" t="s">
        <v>169</v>
      </c>
      <c r="J43" s="45">
        <f>SUM(K43:L43)</f>
        <v>501.39</v>
      </c>
      <c r="K43" s="192">
        <v>501.39</v>
      </c>
      <c r="L43" s="198" t="s">
        <v>169</v>
      </c>
      <c r="M43" s="180"/>
    </row>
    <row r="44" spans="1:13" ht="25.5" customHeight="1">
      <c r="A44" s="146">
        <v>4223</v>
      </c>
      <c r="B44" s="199" t="s">
        <v>413</v>
      </c>
      <c r="C44" s="200" t="s">
        <v>414</v>
      </c>
      <c r="D44" s="45">
        <f>SUM(E44:F44)</f>
        <v>0</v>
      </c>
      <c r="E44" s="192">
        <v>0</v>
      </c>
      <c r="F44" s="198" t="s">
        <v>169</v>
      </c>
      <c r="G44" s="45">
        <f>SUM(H44:I44)</f>
        <v>0</v>
      </c>
      <c r="H44" s="192">
        <v>0</v>
      </c>
      <c r="I44" s="198" t="s">
        <v>169</v>
      </c>
      <c r="J44" s="45">
        <f>SUM(K44:L44)</f>
        <v>0</v>
      </c>
      <c r="K44" s="192">
        <v>0</v>
      </c>
      <c r="L44" s="198" t="s">
        <v>169</v>
      </c>
      <c r="M44" s="180"/>
    </row>
    <row r="45" spans="1:13" ht="51" customHeight="1">
      <c r="A45" s="146">
        <v>4230</v>
      </c>
      <c r="B45" s="201" t="s">
        <v>415</v>
      </c>
      <c r="C45" s="196" t="s">
        <v>378</v>
      </c>
      <c r="D45" s="192">
        <f>SUM(D47:D54)</f>
        <v>39433.5</v>
      </c>
      <c r="E45" s="192">
        <f>SUM(E47:E54)</f>
        <v>39433.5</v>
      </c>
      <c r="F45" s="198" t="s">
        <v>169</v>
      </c>
      <c r="G45" s="192">
        <f>SUM(G47:G54)</f>
        <v>39433.5</v>
      </c>
      <c r="H45" s="192">
        <f>SUM(H47:H54)</f>
        <v>39433.5</v>
      </c>
      <c r="I45" s="198" t="s">
        <v>169</v>
      </c>
      <c r="J45" s="192">
        <f>SUM(J47:J54)</f>
        <v>4266.4580000000005</v>
      </c>
      <c r="K45" s="192">
        <f>SUM(K47:K54)</f>
        <v>4266.4580000000005</v>
      </c>
      <c r="L45" s="198" t="s">
        <v>169</v>
      </c>
      <c r="M45" s="180"/>
    </row>
    <row r="46" spans="1:13">
      <c r="A46" s="146"/>
      <c r="B46" s="193" t="s">
        <v>176</v>
      </c>
      <c r="C46" s="196"/>
      <c r="D46" s="192"/>
      <c r="E46" s="192"/>
      <c r="F46" s="198"/>
      <c r="G46" s="192"/>
      <c r="H46" s="192"/>
      <c r="I46" s="198"/>
      <c r="J46" s="192"/>
      <c r="K46" s="192"/>
      <c r="L46" s="198"/>
      <c r="M46" s="180"/>
    </row>
    <row r="47" spans="1:13" ht="23.25" customHeight="1">
      <c r="A47" s="146">
        <v>4231</v>
      </c>
      <c r="B47" s="199" t="s">
        <v>416</v>
      </c>
      <c r="C47" s="200" t="s">
        <v>417</v>
      </c>
      <c r="D47" s="45">
        <f>SUM(E47:F47)</f>
        <v>0</v>
      </c>
      <c r="E47" s="192">
        <v>0</v>
      </c>
      <c r="F47" s="198" t="s">
        <v>169</v>
      </c>
      <c r="G47" s="45">
        <f t="shared" ref="G47:G54" si="7">SUM(H47:I47)</f>
        <v>0</v>
      </c>
      <c r="H47" s="192">
        <v>0</v>
      </c>
      <c r="I47" s="198" t="s">
        <v>169</v>
      </c>
      <c r="J47" s="45">
        <f t="shared" ref="J47:J54" si="8">SUM(K47:L47)</f>
        <v>0</v>
      </c>
      <c r="K47" s="192">
        <v>0</v>
      </c>
      <c r="L47" s="198" t="s">
        <v>169</v>
      </c>
      <c r="M47" s="180"/>
    </row>
    <row r="48" spans="1:13" ht="20.25" customHeight="1">
      <c r="A48" s="146">
        <v>4232</v>
      </c>
      <c r="B48" s="199" t="s">
        <v>418</v>
      </c>
      <c r="C48" s="200" t="s">
        <v>419</v>
      </c>
      <c r="D48" s="45">
        <f t="shared" ref="D48:D54" si="9">SUM(E48:F48)</f>
        <v>0</v>
      </c>
      <c r="E48" s="192">
        <v>0</v>
      </c>
      <c r="F48" s="198" t="s">
        <v>169</v>
      </c>
      <c r="G48" s="45">
        <f t="shared" si="7"/>
        <v>0</v>
      </c>
      <c r="H48" s="192">
        <v>0</v>
      </c>
      <c r="I48" s="198" t="s">
        <v>169</v>
      </c>
      <c r="J48" s="45">
        <f t="shared" si="8"/>
        <v>0</v>
      </c>
      <c r="K48" s="192">
        <v>0</v>
      </c>
      <c r="L48" s="198" t="s">
        <v>169</v>
      </c>
      <c r="M48" s="180"/>
    </row>
    <row r="49" spans="1:13" ht="28.5" customHeight="1">
      <c r="A49" s="146">
        <v>4233</v>
      </c>
      <c r="B49" s="199" t="s">
        <v>420</v>
      </c>
      <c r="C49" s="200" t="s">
        <v>421</v>
      </c>
      <c r="D49" s="45">
        <f t="shared" si="9"/>
        <v>0</v>
      </c>
      <c r="E49" s="192">
        <v>0</v>
      </c>
      <c r="F49" s="198" t="s">
        <v>169</v>
      </c>
      <c r="G49" s="45">
        <f t="shared" si="7"/>
        <v>0</v>
      </c>
      <c r="H49" s="192">
        <v>0</v>
      </c>
      <c r="I49" s="198" t="s">
        <v>169</v>
      </c>
      <c r="J49" s="45">
        <f t="shared" si="8"/>
        <v>0</v>
      </c>
      <c r="K49" s="192">
        <v>0</v>
      </c>
      <c r="L49" s="198" t="s">
        <v>169</v>
      </c>
      <c r="M49" s="180"/>
    </row>
    <row r="50" spans="1:13" ht="23.25" customHeight="1">
      <c r="A50" s="146">
        <v>4234</v>
      </c>
      <c r="B50" s="199" t="s">
        <v>422</v>
      </c>
      <c r="C50" s="200" t="s">
        <v>423</v>
      </c>
      <c r="D50" s="45">
        <f t="shared" si="9"/>
        <v>6140</v>
      </c>
      <c r="E50" s="192">
        <v>6140</v>
      </c>
      <c r="F50" s="198" t="s">
        <v>169</v>
      </c>
      <c r="G50" s="45">
        <f t="shared" si="7"/>
        <v>6140</v>
      </c>
      <c r="H50" s="192">
        <v>6140</v>
      </c>
      <c r="I50" s="198" t="s">
        <v>169</v>
      </c>
      <c r="J50" s="45">
        <f t="shared" si="8"/>
        <v>378.2</v>
      </c>
      <c r="K50" s="192">
        <v>378.2</v>
      </c>
      <c r="L50" s="198" t="s">
        <v>169</v>
      </c>
      <c r="M50" s="180"/>
    </row>
    <row r="51" spans="1:13" ht="24" customHeight="1">
      <c r="A51" s="146">
        <v>4235</v>
      </c>
      <c r="B51" s="203" t="s">
        <v>424</v>
      </c>
      <c r="C51" s="204">
        <v>4235</v>
      </c>
      <c r="D51" s="45">
        <f t="shared" si="9"/>
        <v>0</v>
      </c>
      <c r="E51" s="192">
        <v>0</v>
      </c>
      <c r="F51" s="198" t="s">
        <v>169</v>
      </c>
      <c r="G51" s="45">
        <f t="shared" si="7"/>
        <v>0</v>
      </c>
      <c r="H51" s="192">
        <v>0</v>
      </c>
      <c r="I51" s="198" t="s">
        <v>169</v>
      </c>
      <c r="J51" s="45">
        <f t="shared" si="8"/>
        <v>0</v>
      </c>
      <c r="K51" s="192">
        <v>0</v>
      </c>
      <c r="L51" s="198" t="s">
        <v>169</v>
      </c>
      <c r="M51" s="180"/>
    </row>
    <row r="52" spans="1:13" ht="31.5" customHeight="1">
      <c r="A52" s="146">
        <v>4236</v>
      </c>
      <c r="B52" s="199" t="s">
        <v>425</v>
      </c>
      <c r="C52" s="200" t="s">
        <v>426</v>
      </c>
      <c r="D52" s="45">
        <f t="shared" si="9"/>
        <v>0</v>
      </c>
      <c r="E52" s="192">
        <v>0</v>
      </c>
      <c r="F52" s="198" t="s">
        <v>169</v>
      </c>
      <c r="G52" s="45">
        <f t="shared" si="7"/>
        <v>0</v>
      </c>
      <c r="H52" s="192">
        <v>0</v>
      </c>
      <c r="I52" s="198" t="s">
        <v>169</v>
      </c>
      <c r="J52" s="45">
        <f t="shared" si="8"/>
        <v>0</v>
      </c>
      <c r="K52" s="192">
        <v>0</v>
      </c>
      <c r="L52" s="198" t="s">
        <v>169</v>
      </c>
      <c r="M52" s="180"/>
    </row>
    <row r="53" spans="1:13" ht="19.5" customHeight="1">
      <c r="A53" s="146">
        <v>4237</v>
      </c>
      <c r="B53" s="199" t="s">
        <v>427</v>
      </c>
      <c r="C53" s="200" t="s">
        <v>428</v>
      </c>
      <c r="D53" s="45">
        <f t="shared" si="9"/>
        <v>13000</v>
      </c>
      <c r="E53" s="192">
        <v>13000</v>
      </c>
      <c r="F53" s="198" t="s">
        <v>169</v>
      </c>
      <c r="G53" s="45">
        <f t="shared" si="7"/>
        <v>13000</v>
      </c>
      <c r="H53" s="192">
        <v>13000</v>
      </c>
      <c r="I53" s="198" t="s">
        <v>169</v>
      </c>
      <c r="J53" s="45">
        <f t="shared" si="8"/>
        <v>1004.4</v>
      </c>
      <c r="K53" s="192">
        <v>1004.4</v>
      </c>
      <c r="L53" s="198" t="s">
        <v>169</v>
      </c>
      <c r="M53" s="180"/>
    </row>
    <row r="54" spans="1:13" ht="22.5" customHeight="1">
      <c r="A54" s="146">
        <v>4238</v>
      </c>
      <c r="B54" s="199" t="s">
        <v>429</v>
      </c>
      <c r="C54" s="200" t="s">
        <v>430</v>
      </c>
      <c r="D54" s="45">
        <f t="shared" si="9"/>
        <v>20293.5</v>
      </c>
      <c r="E54" s="192">
        <v>20293.5</v>
      </c>
      <c r="F54" s="198" t="s">
        <v>169</v>
      </c>
      <c r="G54" s="45">
        <f t="shared" si="7"/>
        <v>20293.5</v>
      </c>
      <c r="H54" s="192">
        <v>20293.5</v>
      </c>
      <c r="I54" s="198" t="s">
        <v>169</v>
      </c>
      <c r="J54" s="45">
        <f t="shared" si="8"/>
        <v>2883.8580000000002</v>
      </c>
      <c r="K54" s="192">
        <v>2883.8580000000002</v>
      </c>
      <c r="L54" s="198" t="s">
        <v>169</v>
      </c>
      <c r="M54" s="180"/>
    </row>
    <row r="55" spans="1:13" ht="29.25" customHeight="1">
      <c r="A55" s="146">
        <v>4240</v>
      </c>
      <c r="B55" s="201" t="s">
        <v>431</v>
      </c>
      <c r="C55" s="196" t="s">
        <v>378</v>
      </c>
      <c r="D55" s="192">
        <f>SUM(D57)</f>
        <v>14046.5</v>
      </c>
      <c r="E55" s="192">
        <f>SUM(E57)</f>
        <v>14046.5</v>
      </c>
      <c r="F55" s="198" t="s">
        <v>169</v>
      </c>
      <c r="G55" s="192">
        <f>SUM(G57)</f>
        <v>14046.5</v>
      </c>
      <c r="H55" s="192">
        <f>SUM(H57)</f>
        <v>14046.5</v>
      </c>
      <c r="I55" s="198" t="s">
        <v>169</v>
      </c>
      <c r="J55" s="192">
        <f>SUM(J57)</f>
        <v>3552.7379999999998</v>
      </c>
      <c r="K55" s="192">
        <f>SUM(K57)</f>
        <v>3552.7379999999998</v>
      </c>
      <c r="L55" s="198" t="s">
        <v>169</v>
      </c>
      <c r="M55" s="180"/>
    </row>
    <row r="56" spans="1:13">
      <c r="A56" s="146"/>
      <c r="B56" s="193" t="s">
        <v>176</v>
      </c>
      <c r="C56" s="196"/>
      <c r="D56" s="192"/>
      <c r="E56" s="192"/>
      <c r="F56" s="198"/>
      <c r="G56" s="192"/>
      <c r="H56" s="192"/>
      <c r="I56" s="198"/>
      <c r="J56" s="192"/>
      <c r="K56" s="192"/>
      <c r="L56" s="198"/>
      <c r="M56" s="180"/>
    </row>
    <row r="57" spans="1:13" ht="24" customHeight="1">
      <c r="A57" s="146">
        <v>4241</v>
      </c>
      <c r="B57" s="199" t="s">
        <v>432</v>
      </c>
      <c r="C57" s="200" t="s">
        <v>433</v>
      </c>
      <c r="D57" s="45">
        <f>SUM(E57:F57)</f>
        <v>14046.5</v>
      </c>
      <c r="E57" s="192">
        <v>14046.5</v>
      </c>
      <c r="F57" s="198" t="s">
        <v>169</v>
      </c>
      <c r="G57" s="45">
        <f>SUM(H57:I57)</f>
        <v>14046.5</v>
      </c>
      <c r="H57" s="192">
        <v>14046.5</v>
      </c>
      <c r="I57" s="198" t="s">
        <v>169</v>
      </c>
      <c r="J57" s="45">
        <f>SUM(K57:L57)</f>
        <v>3552.7379999999998</v>
      </c>
      <c r="K57" s="192">
        <v>3552.7379999999998</v>
      </c>
      <c r="L57" s="198" t="s">
        <v>169</v>
      </c>
      <c r="M57" s="180"/>
    </row>
    <row r="58" spans="1:13" ht="39" customHeight="1">
      <c r="A58" s="146">
        <v>4250</v>
      </c>
      <c r="B58" s="201" t="s">
        <v>434</v>
      </c>
      <c r="C58" s="196" t="s">
        <v>378</v>
      </c>
      <c r="D58" s="192">
        <f>SUM(D60:D61)</f>
        <v>311020.09999999998</v>
      </c>
      <c r="E58" s="192">
        <f>SUM(E60:E61)</f>
        <v>311020.09999999998</v>
      </c>
      <c r="F58" s="198" t="s">
        <v>169</v>
      </c>
      <c r="G58" s="192">
        <f>SUM(G60:G61)</f>
        <v>311020.09999999998</v>
      </c>
      <c r="H58" s="192">
        <f>SUM(H60:H61)</f>
        <v>311020.09999999998</v>
      </c>
      <c r="I58" s="198" t="s">
        <v>169</v>
      </c>
      <c r="J58" s="192">
        <f>SUM(J60:J61)</f>
        <v>3847</v>
      </c>
      <c r="K58" s="192">
        <f>SUM(K60:K61)</f>
        <v>3847</v>
      </c>
      <c r="L58" s="198" t="s">
        <v>169</v>
      </c>
      <c r="M58" s="180"/>
    </row>
    <row r="59" spans="1:13">
      <c r="A59" s="146"/>
      <c r="B59" s="193" t="s">
        <v>176</v>
      </c>
      <c r="C59" s="196"/>
      <c r="D59" s="192"/>
      <c r="E59" s="192"/>
      <c r="F59" s="198"/>
      <c r="G59" s="192"/>
      <c r="H59" s="192"/>
      <c r="I59" s="198"/>
      <c r="J59" s="192"/>
      <c r="K59" s="192"/>
      <c r="L59" s="198"/>
      <c r="M59" s="180"/>
    </row>
    <row r="60" spans="1:13" ht="27.75" customHeight="1">
      <c r="A60" s="146">
        <v>4251</v>
      </c>
      <c r="B60" s="199" t="s">
        <v>435</v>
      </c>
      <c r="C60" s="200" t="s">
        <v>436</v>
      </c>
      <c r="D60" s="45">
        <f>SUM(E60:F60)</f>
        <v>307580.09999999998</v>
      </c>
      <c r="E60" s="192">
        <v>307580.09999999998</v>
      </c>
      <c r="F60" s="198" t="s">
        <v>169</v>
      </c>
      <c r="G60" s="45">
        <f>SUM(H60:I60)</f>
        <v>307580.09999999998</v>
      </c>
      <c r="H60" s="192">
        <v>307580.09999999998</v>
      </c>
      <c r="I60" s="198" t="s">
        <v>169</v>
      </c>
      <c r="J60" s="45">
        <f>SUM(K60:L60)</f>
        <v>3847</v>
      </c>
      <c r="K60" s="192">
        <v>3847</v>
      </c>
      <c r="L60" s="198" t="s">
        <v>169</v>
      </c>
      <c r="M60" s="180"/>
    </row>
    <row r="61" spans="1:13" ht="30" customHeight="1">
      <c r="A61" s="146">
        <v>4252</v>
      </c>
      <c r="B61" s="199" t="s">
        <v>437</v>
      </c>
      <c r="C61" s="200" t="s">
        <v>438</v>
      </c>
      <c r="D61" s="45">
        <f>SUM(E61:F61)</f>
        <v>3440</v>
      </c>
      <c r="E61" s="192">
        <v>3440</v>
      </c>
      <c r="F61" s="198" t="s">
        <v>169</v>
      </c>
      <c r="G61" s="45">
        <f>SUM(H61:I61)</f>
        <v>3440</v>
      </c>
      <c r="H61" s="192">
        <v>3440</v>
      </c>
      <c r="I61" s="198" t="s">
        <v>169</v>
      </c>
      <c r="J61" s="45">
        <f>SUM(K61:L61)</f>
        <v>0</v>
      </c>
      <c r="K61" s="192">
        <v>0</v>
      </c>
      <c r="L61" s="198" t="s">
        <v>169</v>
      </c>
      <c r="M61" s="180"/>
    </row>
    <row r="62" spans="1:13" ht="39" customHeight="1">
      <c r="A62" s="146">
        <v>4260</v>
      </c>
      <c r="B62" s="201" t="s">
        <v>439</v>
      </c>
      <c r="C62" s="196" t="s">
        <v>378</v>
      </c>
      <c r="D62" s="192">
        <f>SUM(D64:D71)</f>
        <v>203516.9</v>
      </c>
      <c r="E62" s="192">
        <f>SUM(E64:E71)</f>
        <v>203516.9</v>
      </c>
      <c r="F62" s="198" t="s">
        <v>169</v>
      </c>
      <c r="G62" s="192">
        <f>SUM(G64:G71)</f>
        <v>203516.9</v>
      </c>
      <c r="H62" s="192">
        <f>SUM(H64:H71)</f>
        <v>203516.9</v>
      </c>
      <c r="I62" s="198" t="s">
        <v>169</v>
      </c>
      <c r="J62" s="192">
        <f>SUM(J64:J71)</f>
        <v>27461.429000000004</v>
      </c>
      <c r="K62" s="192">
        <f>SUM(K64:K71)</f>
        <v>27461.429000000004</v>
      </c>
      <c r="L62" s="198" t="s">
        <v>169</v>
      </c>
      <c r="M62" s="180"/>
    </row>
    <row r="63" spans="1:13">
      <c r="A63" s="146"/>
      <c r="B63" s="193" t="s">
        <v>176</v>
      </c>
      <c r="C63" s="196"/>
      <c r="D63" s="192"/>
      <c r="E63" s="192"/>
      <c r="F63" s="198"/>
      <c r="G63" s="192"/>
      <c r="H63" s="192"/>
      <c r="I63" s="198"/>
      <c r="J63" s="192"/>
      <c r="K63" s="192"/>
      <c r="L63" s="198"/>
      <c r="M63" s="180"/>
    </row>
    <row r="64" spans="1:13" ht="20.25" customHeight="1">
      <c r="A64" s="146">
        <v>4261</v>
      </c>
      <c r="B64" s="199" t="s">
        <v>440</v>
      </c>
      <c r="C64" s="200" t="s">
        <v>441</v>
      </c>
      <c r="D64" s="45">
        <f t="shared" ref="D64:D71" si="10">SUM(E64:F64)</f>
        <v>12514.5</v>
      </c>
      <c r="E64" s="192">
        <v>12514.5</v>
      </c>
      <c r="F64" s="198" t="s">
        <v>169</v>
      </c>
      <c r="G64" s="45">
        <f t="shared" ref="G64:G71" si="11">SUM(H64:I64)</f>
        <v>12514.5</v>
      </c>
      <c r="H64" s="192">
        <v>12514.5</v>
      </c>
      <c r="I64" s="198" t="s">
        <v>169</v>
      </c>
      <c r="J64" s="45">
        <f t="shared" ref="J64:J71" si="12">SUM(K64:L64)</f>
        <v>1577.57</v>
      </c>
      <c r="K64" s="192">
        <v>1577.57</v>
      </c>
      <c r="L64" s="198" t="s">
        <v>169</v>
      </c>
      <c r="M64" s="180"/>
    </row>
    <row r="65" spans="1:13" ht="18" customHeight="1">
      <c r="A65" s="146">
        <v>4262</v>
      </c>
      <c r="B65" s="199" t="s">
        <v>442</v>
      </c>
      <c r="C65" s="200" t="s">
        <v>443</v>
      </c>
      <c r="D65" s="45">
        <f t="shared" si="10"/>
        <v>6000</v>
      </c>
      <c r="E65" s="192">
        <v>6000</v>
      </c>
      <c r="F65" s="198" t="s">
        <v>169</v>
      </c>
      <c r="G65" s="45">
        <f t="shared" si="11"/>
        <v>6000</v>
      </c>
      <c r="H65" s="192">
        <v>6000</v>
      </c>
      <c r="I65" s="198" t="s">
        <v>169</v>
      </c>
      <c r="J65" s="45">
        <f t="shared" si="12"/>
        <v>0</v>
      </c>
      <c r="K65" s="192">
        <v>0</v>
      </c>
      <c r="L65" s="198" t="s">
        <v>169</v>
      </c>
      <c r="M65" s="180"/>
    </row>
    <row r="66" spans="1:13" ht="25.5" customHeight="1">
      <c r="A66" s="146">
        <v>4263</v>
      </c>
      <c r="B66" s="199" t="s">
        <v>444</v>
      </c>
      <c r="C66" s="200" t="s">
        <v>445</v>
      </c>
      <c r="D66" s="45">
        <f t="shared" si="10"/>
        <v>0</v>
      </c>
      <c r="E66" s="192">
        <v>0</v>
      </c>
      <c r="F66" s="198" t="s">
        <v>169</v>
      </c>
      <c r="G66" s="45">
        <f t="shared" si="11"/>
        <v>0</v>
      </c>
      <c r="H66" s="192">
        <v>0</v>
      </c>
      <c r="I66" s="198" t="s">
        <v>169</v>
      </c>
      <c r="J66" s="45">
        <f t="shared" si="12"/>
        <v>0</v>
      </c>
      <c r="K66" s="192">
        <v>0</v>
      </c>
      <c r="L66" s="198" t="s">
        <v>169</v>
      </c>
      <c r="M66" s="180"/>
    </row>
    <row r="67" spans="1:13" ht="18" customHeight="1">
      <c r="A67" s="146">
        <v>4264</v>
      </c>
      <c r="B67" s="199" t="s">
        <v>446</v>
      </c>
      <c r="C67" s="200" t="s">
        <v>447</v>
      </c>
      <c r="D67" s="45">
        <f t="shared" si="10"/>
        <v>122971.9</v>
      </c>
      <c r="E67" s="192">
        <v>122971.9</v>
      </c>
      <c r="F67" s="198" t="s">
        <v>169</v>
      </c>
      <c r="G67" s="45">
        <f t="shared" si="11"/>
        <v>122971.9</v>
      </c>
      <c r="H67" s="192">
        <v>122971.9</v>
      </c>
      <c r="I67" s="198" t="s">
        <v>169</v>
      </c>
      <c r="J67" s="45">
        <f t="shared" si="12"/>
        <v>15527.563</v>
      </c>
      <c r="K67" s="192">
        <v>15527.563</v>
      </c>
      <c r="L67" s="198" t="s">
        <v>169</v>
      </c>
      <c r="M67" s="180"/>
    </row>
    <row r="68" spans="1:13" ht="28.5" customHeight="1">
      <c r="A68" s="146">
        <v>4265</v>
      </c>
      <c r="B68" s="205" t="s">
        <v>448</v>
      </c>
      <c r="C68" s="200" t="s">
        <v>449</v>
      </c>
      <c r="D68" s="45">
        <f t="shared" si="10"/>
        <v>0</v>
      </c>
      <c r="E68" s="192">
        <v>0</v>
      </c>
      <c r="F68" s="198" t="s">
        <v>169</v>
      </c>
      <c r="G68" s="45">
        <f t="shared" si="11"/>
        <v>0</v>
      </c>
      <c r="H68" s="192">
        <v>0</v>
      </c>
      <c r="I68" s="198" t="s">
        <v>169</v>
      </c>
      <c r="J68" s="45">
        <f t="shared" si="12"/>
        <v>0</v>
      </c>
      <c r="K68" s="192">
        <v>0</v>
      </c>
      <c r="L68" s="198" t="s">
        <v>169</v>
      </c>
      <c r="M68" s="180"/>
    </row>
    <row r="69" spans="1:13" ht="21.75" customHeight="1">
      <c r="A69" s="146">
        <v>4266</v>
      </c>
      <c r="B69" s="199" t="s">
        <v>450</v>
      </c>
      <c r="C69" s="200" t="s">
        <v>451</v>
      </c>
      <c r="D69" s="45">
        <f t="shared" si="10"/>
        <v>0</v>
      </c>
      <c r="E69" s="192">
        <v>0</v>
      </c>
      <c r="F69" s="198" t="s">
        <v>169</v>
      </c>
      <c r="G69" s="45">
        <f t="shared" si="11"/>
        <v>0</v>
      </c>
      <c r="H69" s="192">
        <v>0</v>
      </c>
      <c r="I69" s="198" t="s">
        <v>169</v>
      </c>
      <c r="J69" s="45">
        <f t="shared" si="12"/>
        <v>0</v>
      </c>
      <c r="K69" s="192">
        <v>0</v>
      </c>
      <c r="L69" s="198" t="s">
        <v>169</v>
      </c>
      <c r="M69" s="180"/>
    </row>
    <row r="70" spans="1:13" ht="21" customHeight="1">
      <c r="A70" s="146">
        <v>4267</v>
      </c>
      <c r="B70" s="199" t="s">
        <v>452</v>
      </c>
      <c r="C70" s="200" t="s">
        <v>453</v>
      </c>
      <c r="D70" s="45">
        <f t="shared" si="10"/>
        <v>0</v>
      </c>
      <c r="E70" s="192">
        <v>0</v>
      </c>
      <c r="F70" s="198" t="s">
        <v>169</v>
      </c>
      <c r="G70" s="45">
        <f t="shared" si="11"/>
        <v>0</v>
      </c>
      <c r="H70" s="192">
        <v>0</v>
      </c>
      <c r="I70" s="198" t="s">
        <v>169</v>
      </c>
      <c r="J70" s="45">
        <f t="shared" si="12"/>
        <v>0</v>
      </c>
      <c r="K70" s="192">
        <v>0</v>
      </c>
      <c r="L70" s="198" t="s">
        <v>169</v>
      </c>
      <c r="M70" s="180"/>
    </row>
    <row r="71" spans="1:13" ht="24.75" customHeight="1">
      <c r="A71" s="146">
        <v>4268</v>
      </c>
      <c r="B71" s="199" t="s">
        <v>454</v>
      </c>
      <c r="C71" s="200" t="s">
        <v>455</v>
      </c>
      <c r="D71" s="45">
        <f t="shared" si="10"/>
        <v>62030.5</v>
      </c>
      <c r="E71" s="192">
        <v>62030.5</v>
      </c>
      <c r="F71" s="198" t="s">
        <v>169</v>
      </c>
      <c r="G71" s="45">
        <f t="shared" si="11"/>
        <v>62030.5</v>
      </c>
      <c r="H71" s="192">
        <v>62030.5</v>
      </c>
      <c r="I71" s="198" t="s">
        <v>169</v>
      </c>
      <c r="J71" s="45">
        <f t="shared" si="12"/>
        <v>10356.296</v>
      </c>
      <c r="K71" s="192">
        <v>10356.296</v>
      </c>
      <c r="L71" s="198" t="s">
        <v>169</v>
      </c>
      <c r="M71" s="180"/>
    </row>
    <row r="72" spans="1:13" ht="27" customHeight="1">
      <c r="A72" s="146">
        <v>4300</v>
      </c>
      <c r="B72" s="201" t="s">
        <v>456</v>
      </c>
      <c r="C72" s="196" t="s">
        <v>378</v>
      </c>
      <c r="D72" s="192">
        <f>SUM(D74,D78,D82)</f>
        <v>0</v>
      </c>
      <c r="E72" s="192">
        <f>SUM(E74,E78,E82)</f>
        <v>0</v>
      </c>
      <c r="F72" s="198" t="s">
        <v>169</v>
      </c>
      <c r="G72" s="192">
        <f>SUM(G74,G78,G82)</f>
        <v>0</v>
      </c>
      <c r="H72" s="192">
        <f>SUM(H74,H78,H82)</f>
        <v>0</v>
      </c>
      <c r="I72" s="198" t="s">
        <v>169</v>
      </c>
      <c r="J72" s="192">
        <f>SUM(J74,J78,J82)</f>
        <v>0</v>
      </c>
      <c r="K72" s="192">
        <f>SUM(K74,K78,K82)</f>
        <v>0</v>
      </c>
      <c r="L72" s="198" t="s">
        <v>169</v>
      </c>
      <c r="M72" s="180"/>
    </row>
    <row r="73" spans="1:13">
      <c r="A73" s="146"/>
      <c r="B73" s="193" t="s">
        <v>376</v>
      </c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80"/>
    </row>
    <row r="74" spans="1:13" ht="19.5" customHeight="1">
      <c r="A74" s="146">
        <v>4310</v>
      </c>
      <c r="B74" s="201" t="s">
        <v>457</v>
      </c>
      <c r="C74" s="196" t="s">
        <v>378</v>
      </c>
      <c r="D74" s="192">
        <f>SUM(D76:D77)</f>
        <v>0</v>
      </c>
      <c r="E74" s="192">
        <f t="shared" ref="E74:K74" si="13">SUM(E76:E77)</f>
        <v>0</v>
      </c>
      <c r="F74" s="192" t="s">
        <v>20</v>
      </c>
      <c r="G74" s="192">
        <f t="shared" si="13"/>
        <v>0</v>
      </c>
      <c r="H74" s="192">
        <f t="shared" si="13"/>
        <v>0</v>
      </c>
      <c r="I74" s="192" t="s">
        <v>20</v>
      </c>
      <c r="J74" s="192">
        <f t="shared" si="13"/>
        <v>0</v>
      </c>
      <c r="K74" s="192">
        <f t="shared" si="13"/>
        <v>0</v>
      </c>
      <c r="L74" s="192" t="s">
        <v>20</v>
      </c>
      <c r="M74" s="180"/>
    </row>
    <row r="75" spans="1:13">
      <c r="A75" s="146"/>
      <c r="B75" s="193" t="s">
        <v>176</v>
      </c>
      <c r="C75" s="196"/>
      <c r="D75" s="192"/>
      <c r="E75" s="192"/>
      <c r="F75" s="198"/>
      <c r="G75" s="192"/>
      <c r="H75" s="192"/>
      <c r="I75" s="198"/>
      <c r="J75" s="192"/>
      <c r="K75" s="192"/>
      <c r="L75" s="198"/>
      <c r="M75" s="180"/>
    </row>
    <row r="76" spans="1:13" ht="19.5" customHeight="1">
      <c r="A76" s="146">
        <v>4311</v>
      </c>
      <c r="B76" s="199" t="s">
        <v>458</v>
      </c>
      <c r="C76" s="200" t="s">
        <v>459</v>
      </c>
      <c r="D76" s="45">
        <f>SUM(E76:F76)</f>
        <v>0</v>
      </c>
      <c r="E76" s="192">
        <v>0</v>
      </c>
      <c r="F76" s="198" t="s">
        <v>169</v>
      </c>
      <c r="G76" s="45">
        <f>SUM(H76:I76)</f>
        <v>0</v>
      </c>
      <c r="H76" s="192">
        <v>0</v>
      </c>
      <c r="I76" s="198" t="s">
        <v>169</v>
      </c>
      <c r="J76" s="45">
        <f>SUM(K76:L76)</f>
        <v>0</v>
      </c>
      <c r="K76" s="192">
        <v>0</v>
      </c>
      <c r="L76" s="198" t="s">
        <v>169</v>
      </c>
      <c r="M76" s="180"/>
    </row>
    <row r="77" spans="1:13" ht="21" customHeight="1">
      <c r="A77" s="146">
        <v>4312</v>
      </c>
      <c r="B77" s="199" t="s">
        <v>460</v>
      </c>
      <c r="C77" s="200" t="s">
        <v>461</v>
      </c>
      <c r="D77" s="45">
        <f>SUM(E77:F77)</f>
        <v>0</v>
      </c>
      <c r="E77" s="192">
        <v>0</v>
      </c>
      <c r="F77" s="198" t="s">
        <v>169</v>
      </c>
      <c r="G77" s="45">
        <f>SUM(H77:I77)</f>
        <v>0</v>
      </c>
      <c r="H77" s="192">
        <v>0</v>
      </c>
      <c r="I77" s="198" t="s">
        <v>169</v>
      </c>
      <c r="J77" s="45">
        <f>SUM(K77:L77)</f>
        <v>0</v>
      </c>
      <c r="K77" s="192">
        <v>0</v>
      </c>
      <c r="L77" s="198" t="s">
        <v>169</v>
      </c>
      <c r="M77" s="180"/>
    </row>
    <row r="78" spans="1:13" ht="30.75" customHeight="1">
      <c r="A78" s="146">
        <v>4320</v>
      </c>
      <c r="B78" s="201" t="s">
        <v>462</v>
      </c>
      <c r="C78" s="196" t="s">
        <v>378</v>
      </c>
      <c r="D78" s="192">
        <f>SUM(D80:D81)</f>
        <v>0</v>
      </c>
      <c r="E78" s="192">
        <f t="shared" ref="E78:K78" si="14">SUM(E80:E81)</f>
        <v>0</v>
      </c>
      <c r="F78" s="192" t="s">
        <v>20</v>
      </c>
      <c r="G78" s="192">
        <f t="shared" si="14"/>
        <v>0</v>
      </c>
      <c r="H78" s="192">
        <f t="shared" si="14"/>
        <v>0</v>
      </c>
      <c r="I78" s="192" t="s">
        <v>20</v>
      </c>
      <c r="J78" s="192">
        <f t="shared" si="14"/>
        <v>0</v>
      </c>
      <c r="K78" s="192">
        <f t="shared" si="14"/>
        <v>0</v>
      </c>
      <c r="L78" s="192" t="s">
        <v>20</v>
      </c>
      <c r="M78" s="180"/>
    </row>
    <row r="79" spans="1:13">
      <c r="A79" s="146"/>
      <c r="B79" s="193" t="s">
        <v>176</v>
      </c>
      <c r="C79" s="196"/>
      <c r="D79" s="192"/>
      <c r="E79" s="192"/>
      <c r="F79" s="198"/>
      <c r="G79" s="192"/>
      <c r="H79" s="192"/>
      <c r="I79" s="198"/>
      <c r="J79" s="192"/>
      <c r="K79" s="192"/>
      <c r="L79" s="198"/>
      <c r="M79" s="180"/>
    </row>
    <row r="80" spans="1:13" ht="26.25" customHeight="1">
      <c r="A80" s="146">
        <v>4321</v>
      </c>
      <c r="B80" s="199" t="s">
        <v>463</v>
      </c>
      <c r="C80" s="200" t="s">
        <v>464</v>
      </c>
      <c r="D80" s="45">
        <f>SUM(E80:F80)</f>
        <v>0</v>
      </c>
      <c r="E80" s="192">
        <v>0</v>
      </c>
      <c r="F80" s="198" t="s">
        <v>169</v>
      </c>
      <c r="G80" s="45">
        <f>SUM(H80:I80)</f>
        <v>0</v>
      </c>
      <c r="H80" s="192">
        <v>0</v>
      </c>
      <c r="I80" s="198" t="s">
        <v>169</v>
      </c>
      <c r="J80" s="45">
        <f>SUM(K80:L80)</f>
        <v>0</v>
      </c>
      <c r="K80" s="192">
        <v>0</v>
      </c>
      <c r="L80" s="198" t="s">
        <v>169</v>
      </c>
      <c r="M80" s="180"/>
    </row>
    <row r="81" spans="1:13" ht="24.75" customHeight="1">
      <c r="A81" s="146">
        <v>4322</v>
      </c>
      <c r="B81" s="199" t="s">
        <v>465</v>
      </c>
      <c r="C81" s="200" t="s">
        <v>466</v>
      </c>
      <c r="D81" s="45">
        <f>SUM(E81:F81)</f>
        <v>0</v>
      </c>
      <c r="E81" s="192">
        <v>0</v>
      </c>
      <c r="F81" s="198" t="s">
        <v>169</v>
      </c>
      <c r="G81" s="45">
        <f>SUM(H81:I81)</f>
        <v>0</v>
      </c>
      <c r="H81" s="192">
        <v>0</v>
      </c>
      <c r="I81" s="198" t="s">
        <v>169</v>
      </c>
      <c r="J81" s="45">
        <f>SUM(K81:L81)</f>
        <v>0</v>
      </c>
      <c r="K81" s="192">
        <v>0</v>
      </c>
      <c r="L81" s="198" t="s">
        <v>169</v>
      </c>
      <c r="M81" s="180"/>
    </row>
    <row r="82" spans="1:13" ht="33.75" customHeight="1">
      <c r="A82" s="146">
        <v>4330</v>
      </c>
      <c r="B82" s="201" t="s">
        <v>467</v>
      </c>
      <c r="C82" s="196" t="s">
        <v>378</v>
      </c>
      <c r="D82" s="192">
        <f>SUM(D84:D86)</f>
        <v>0</v>
      </c>
      <c r="E82" s="192">
        <f>SUM(E84:E86)</f>
        <v>0</v>
      </c>
      <c r="F82" s="198" t="s">
        <v>169</v>
      </c>
      <c r="G82" s="192">
        <f>SUM(G84:G86)</f>
        <v>0</v>
      </c>
      <c r="H82" s="192">
        <f>SUM(H84:H86)</f>
        <v>0</v>
      </c>
      <c r="I82" s="198" t="s">
        <v>169</v>
      </c>
      <c r="J82" s="192">
        <f>SUM(J84:J86)</f>
        <v>0</v>
      </c>
      <c r="K82" s="192">
        <f>SUM(K84:K86)</f>
        <v>0</v>
      </c>
      <c r="L82" s="198" t="s">
        <v>169</v>
      </c>
      <c r="M82" s="180"/>
    </row>
    <row r="83" spans="1:13">
      <c r="A83" s="146"/>
      <c r="B83" s="193" t="s">
        <v>176</v>
      </c>
      <c r="C83" s="196"/>
      <c r="D83" s="192"/>
      <c r="E83" s="192"/>
      <c r="F83" s="198"/>
      <c r="G83" s="192"/>
      <c r="H83" s="192"/>
      <c r="I83" s="198"/>
      <c r="J83" s="192"/>
      <c r="K83" s="192"/>
      <c r="L83" s="198"/>
      <c r="M83" s="180"/>
    </row>
    <row r="84" spans="1:13" ht="30.75" customHeight="1">
      <c r="A84" s="146">
        <v>4331</v>
      </c>
      <c r="B84" s="199" t="s">
        <v>468</v>
      </c>
      <c r="C84" s="200" t="s">
        <v>469</v>
      </c>
      <c r="D84" s="45">
        <f>SUM(E84:F84)</f>
        <v>0</v>
      </c>
      <c r="E84" s="192">
        <v>0</v>
      </c>
      <c r="F84" s="198" t="s">
        <v>169</v>
      </c>
      <c r="G84" s="45">
        <f>SUM(H84:I84)</f>
        <v>0</v>
      </c>
      <c r="H84" s="192">
        <v>0</v>
      </c>
      <c r="I84" s="198" t="s">
        <v>169</v>
      </c>
      <c r="J84" s="45">
        <f>SUM(K84:L84)</f>
        <v>0</v>
      </c>
      <c r="K84" s="192">
        <v>0</v>
      </c>
      <c r="L84" s="198" t="s">
        <v>169</v>
      </c>
      <c r="M84" s="180"/>
    </row>
    <row r="85" spans="1:13">
      <c r="A85" s="146">
        <v>4332</v>
      </c>
      <c r="B85" s="199" t="s">
        <v>470</v>
      </c>
      <c r="C85" s="200" t="s">
        <v>471</v>
      </c>
      <c r="D85" s="45">
        <f>SUM(E85:F85)</f>
        <v>0</v>
      </c>
      <c r="E85" s="192">
        <v>0</v>
      </c>
      <c r="F85" s="198" t="s">
        <v>169</v>
      </c>
      <c r="G85" s="45">
        <f>SUM(H85:I85)</f>
        <v>0</v>
      </c>
      <c r="H85" s="192">
        <v>0</v>
      </c>
      <c r="I85" s="198" t="s">
        <v>169</v>
      </c>
      <c r="J85" s="45">
        <f>SUM(K85:L85)</f>
        <v>0</v>
      </c>
      <c r="K85" s="192">
        <v>0</v>
      </c>
      <c r="L85" s="198" t="s">
        <v>169</v>
      </c>
      <c r="M85" s="180"/>
    </row>
    <row r="86" spans="1:13" ht="18" customHeight="1">
      <c r="A86" s="146">
        <v>4333</v>
      </c>
      <c r="B86" s="199" t="s">
        <v>472</v>
      </c>
      <c r="C86" s="200" t="s">
        <v>473</v>
      </c>
      <c r="D86" s="45">
        <f>SUM(E86:F86)</f>
        <v>0</v>
      </c>
      <c r="E86" s="192">
        <v>0</v>
      </c>
      <c r="F86" s="198" t="s">
        <v>169</v>
      </c>
      <c r="G86" s="45">
        <f>SUM(H86:I86)</f>
        <v>0</v>
      </c>
      <c r="H86" s="192">
        <v>0</v>
      </c>
      <c r="I86" s="198" t="s">
        <v>169</v>
      </c>
      <c r="J86" s="45">
        <f>SUM(K86:L86)</f>
        <v>0</v>
      </c>
      <c r="K86" s="192">
        <v>0</v>
      </c>
      <c r="L86" s="198" t="s">
        <v>169</v>
      </c>
      <c r="M86" s="180"/>
    </row>
    <row r="87" spans="1:13" ht="16.5" customHeight="1">
      <c r="A87" s="146">
        <v>4400</v>
      </c>
      <c r="B87" s="199" t="s">
        <v>474</v>
      </c>
      <c r="C87" s="196" t="s">
        <v>378</v>
      </c>
      <c r="D87" s="192">
        <f>SUM(D89,D93)</f>
        <v>1146695.3999999999</v>
      </c>
      <c r="E87" s="192">
        <f>SUM(E89,E93)</f>
        <v>1146695.3999999999</v>
      </c>
      <c r="F87" s="198" t="s">
        <v>169</v>
      </c>
      <c r="G87" s="192">
        <f>SUM(G89,G93)</f>
        <v>1146695.3999999999</v>
      </c>
      <c r="H87" s="192">
        <f>SUM(H89,H93)</f>
        <v>1146695.3999999999</v>
      </c>
      <c r="I87" s="198" t="s">
        <v>169</v>
      </c>
      <c r="J87" s="192">
        <f>SUM(J89,J93)</f>
        <v>175258.35399999999</v>
      </c>
      <c r="K87" s="192">
        <f>SUM(K89,K93)</f>
        <v>175258.35399999999</v>
      </c>
      <c r="L87" s="198" t="s">
        <v>169</v>
      </c>
      <c r="M87" s="180"/>
    </row>
    <row r="88" spans="1:13">
      <c r="A88" s="146"/>
      <c r="B88" s="193" t="s">
        <v>376</v>
      </c>
      <c r="C88" s="191"/>
      <c r="D88" s="192"/>
      <c r="E88" s="192"/>
      <c r="F88" s="192"/>
      <c r="G88" s="192"/>
      <c r="H88" s="192"/>
      <c r="I88" s="192"/>
      <c r="J88" s="192"/>
      <c r="K88" s="192"/>
      <c r="L88" s="192"/>
      <c r="M88" s="180"/>
    </row>
    <row r="89" spans="1:13" ht="36.75" customHeight="1">
      <c r="A89" s="146">
        <v>4410</v>
      </c>
      <c r="B89" s="201" t="s">
        <v>475</v>
      </c>
      <c r="C89" s="196" t="s">
        <v>378</v>
      </c>
      <c r="D89" s="192">
        <f>SUM(D91:D92)</f>
        <v>1131695.3999999999</v>
      </c>
      <c r="E89" s="192">
        <f t="shared" ref="E89:K89" si="15">SUM(E91:E92)</f>
        <v>1131695.3999999999</v>
      </c>
      <c r="F89" s="192" t="s">
        <v>20</v>
      </c>
      <c r="G89" s="192">
        <f t="shared" si="15"/>
        <v>1131695.3999999999</v>
      </c>
      <c r="H89" s="192">
        <f t="shared" si="15"/>
        <v>1131695.3999999999</v>
      </c>
      <c r="I89" s="192" t="s">
        <v>20</v>
      </c>
      <c r="J89" s="192">
        <f t="shared" si="15"/>
        <v>175258.35399999999</v>
      </c>
      <c r="K89" s="192">
        <f t="shared" si="15"/>
        <v>175258.35399999999</v>
      </c>
      <c r="L89" s="192" t="s">
        <v>20</v>
      </c>
      <c r="M89" s="180"/>
    </row>
    <row r="90" spans="1:13">
      <c r="A90" s="146"/>
      <c r="B90" s="193" t="s">
        <v>176</v>
      </c>
      <c r="C90" s="196"/>
      <c r="D90" s="192"/>
      <c r="E90" s="192"/>
      <c r="F90" s="198"/>
      <c r="G90" s="192"/>
      <c r="H90" s="192"/>
      <c r="I90" s="198"/>
      <c r="J90" s="192"/>
      <c r="K90" s="192"/>
      <c r="L90" s="198"/>
      <c r="M90" s="180"/>
    </row>
    <row r="91" spans="1:13" ht="39.75" customHeight="1">
      <c r="A91" s="146">
        <v>4411</v>
      </c>
      <c r="B91" s="199" t="s">
        <v>476</v>
      </c>
      <c r="C91" s="200" t="s">
        <v>477</v>
      </c>
      <c r="D91" s="45">
        <f>SUM(E91:F91)</f>
        <v>1131695.3999999999</v>
      </c>
      <c r="E91" s="192">
        <v>1131695.3999999999</v>
      </c>
      <c r="F91" s="198" t="s">
        <v>169</v>
      </c>
      <c r="G91" s="45">
        <f>SUM(H91:I91)</f>
        <v>1131695.3999999999</v>
      </c>
      <c r="H91" s="192">
        <v>1131695.3999999999</v>
      </c>
      <c r="I91" s="198" t="s">
        <v>169</v>
      </c>
      <c r="J91" s="45">
        <f>SUM(K91:L91)</f>
        <v>175258.35399999999</v>
      </c>
      <c r="K91" s="192">
        <v>175258.35399999999</v>
      </c>
      <c r="L91" s="198" t="s">
        <v>169</v>
      </c>
      <c r="M91" s="180"/>
    </row>
    <row r="92" spans="1:13" ht="30.75" customHeight="1">
      <c r="A92" s="146">
        <v>4412</v>
      </c>
      <c r="B92" s="199" t="s">
        <v>478</v>
      </c>
      <c r="C92" s="200" t="s">
        <v>479</v>
      </c>
      <c r="D92" s="45">
        <f>SUM(E92:F92)</f>
        <v>0</v>
      </c>
      <c r="E92" s="192">
        <v>0</v>
      </c>
      <c r="F92" s="198" t="s">
        <v>169</v>
      </c>
      <c r="G92" s="45">
        <f>SUM(H92:I92)</f>
        <v>0</v>
      </c>
      <c r="H92" s="192">
        <v>0</v>
      </c>
      <c r="I92" s="198" t="s">
        <v>169</v>
      </c>
      <c r="J92" s="45">
        <f>SUM(K92:L92)</f>
        <v>0</v>
      </c>
      <c r="K92" s="192">
        <v>0</v>
      </c>
      <c r="L92" s="198" t="s">
        <v>169</v>
      </c>
      <c r="M92" s="180"/>
    </row>
    <row r="93" spans="1:13" ht="53.25" customHeight="1">
      <c r="A93" s="146">
        <v>4420</v>
      </c>
      <c r="B93" s="201" t="s">
        <v>480</v>
      </c>
      <c r="C93" s="196" t="s">
        <v>378</v>
      </c>
      <c r="D93" s="192">
        <f>SUM(D95:D96)</f>
        <v>15000</v>
      </c>
      <c r="E93" s="192">
        <f t="shared" ref="E93:K93" si="16">SUM(E95:E96)</f>
        <v>15000</v>
      </c>
      <c r="F93" s="192" t="s">
        <v>20</v>
      </c>
      <c r="G93" s="192">
        <f t="shared" si="16"/>
        <v>15000</v>
      </c>
      <c r="H93" s="192">
        <f t="shared" si="16"/>
        <v>15000</v>
      </c>
      <c r="I93" s="192" t="s">
        <v>20</v>
      </c>
      <c r="J93" s="192">
        <f t="shared" si="16"/>
        <v>0</v>
      </c>
      <c r="K93" s="192">
        <f t="shared" si="16"/>
        <v>0</v>
      </c>
      <c r="L93" s="192" t="s">
        <v>20</v>
      </c>
      <c r="M93" s="180"/>
    </row>
    <row r="94" spans="1:13">
      <c r="A94" s="146"/>
      <c r="B94" s="193" t="s">
        <v>176</v>
      </c>
      <c r="C94" s="196"/>
      <c r="D94" s="192"/>
      <c r="E94" s="192"/>
      <c r="F94" s="198"/>
      <c r="G94" s="192"/>
      <c r="H94" s="192"/>
      <c r="I94" s="198"/>
      <c r="J94" s="192"/>
      <c r="K94" s="192"/>
      <c r="L94" s="198"/>
      <c r="M94" s="180"/>
    </row>
    <row r="95" spans="1:13" ht="41.25" customHeight="1">
      <c r="A95" s="146">
        <v>4421</v>
      </c>
      <c r="B95" s="199" t="s">
        <v>481</v>
      </c>
      <c r="C95" s="200" t="s">
        <v>482</v>
      </c>
      <c r="D95" s="45">
        <f>SUM(E95:F95)</f>
        <v>15000</v>
      </c>
      <c r="E95" s="192">
        <v>15000</v>
      </c>
      <c r="F95" s="198" t="s">
        <v>169</v>
      </c>
      <c r="G95" s="45">
        <f>SUM(H95:I95)</f>
        <v>15000</v>
      </c>
      <c r="H95" s="192">
        <v>15000</v>
      </c>
      <c r="I95" s="198" t="s">
        <v>169</v>
      </c>
      <c r="J95" s="45">
        <f>SUM(K95:L95)</f>
        <v>0</v>
      </c>
      <c r="K95" s="192">
        <v>0</v>
      </c>
      <c r="L95" s="198" t="s">
        <v>169</v>
      </c>
      <c r="M95" s="180"/>
    </row>
    <row r="96" spans="1:13" ht="42" customHeight="1">
      <c r="A96" s="146">
        <v>4422</v>
      </c>
      <c r="B96" s="199" t="s">
        <v>483</v>
      </c>
      <c r="C96" s="200" t="s">
        <v>484</v>
      </c>
      <c r="D96" s="45">
        <f>SUM(E96:F96)</f>
        <v>0</v>
      </c>
      <c r="E96" s="192">
        <v>0</v>
      </c>
      <c r="F96" s="198" t="s">
        <v>169</v>
      </c>
      <c r="G96" s="45">
        <f>SUM(H96:I96)</f>
        <v>0</v>
      </c>
      <c r="H96" s="192">
        <v>0</v>
      </c>
      <c r="I96" s="198" t="s">
        <v>169</v>
      </c>
      <c r="J96" s="45">
        <f>SUM(K96:L96)</f>
        <v>0</v>
      </c>
      <c r="K96" s="192">
        <v>0</v>
      </c>
      <c r="L96" s="198" t="s">
        <v>169</v>
      </c>
      <c r="M96" s="180"/>
    </row>
    <row r="97" spans="1:13" ht="35.25" customHeight="1">
      <c r="A97" s="146">
        <v>4500</v>
      </c>
      <c r="B97" s="205" t="s">
        <v>485</v>
      </c>
      <c r="C97" s="196" t="s">
        <v>378</v>
      </c>
      <c r="D97" s="192">
        <f>SUM(D99,D103,D107,D118)</f>
        <v>0</v>
      </c>
      <c r="E97" s="192">
        <f>SUM(E99,E103,E107,E118)</f>
        <v>0</v>
      </c>
      <c r="F97" s="198" t="s">
        <v>169</v>
      </c>
      <c r="G97" s="192">
        <f>SUM(G99,G103,G107,G118)</f>
        <v>0</v>
      </c>
      <c r="H97" s="192">
        <f>SUM(H99,H103,H107,H118)</f>
        <v>0</v>
      </c>
      <c r="I97" s="198" t="s">
        <v>169</v>
      </c>
      <c r="J97" s="192">
        <f>SUM(J99,J103,J107,J118)</f>
        <v>0</v>
      </c>
      <c r="K97" s="192">
        <f>SUM(K99,K103,K107,K118)</f>
        <v>0</v>
      </c>
      <c r="L97" s="198" t="s">
        <v>169</v>
      </c>
      <c r="M97" s="180"/>
    </row>
    <row r="98" spans="1:13">
      <c r="A98" s="146"/>
      <c r="B98" s="193" t="s">
        <v>376</v>
      </c>
      <c r="C98" s="191"/>
      <c r="D98" s="192"/>
      <c r="E98" s="192"/>
      <c r="F98" s="192"/>
      <c r="G98" s="192"/>
      <c r="H98" s="192"/>
      <c r="I98" s="192"/>
      <c r="J98" s="192"/>
      <c r="K98" s="192"/>
      <c r="L98" s="192"/>
      <c r="M98" s="180"/>
    </row>
    <row r="99" spans="1:13" ht="34.5" customHeight="1">
      <c r="A99" s="146">
        <v>4510</v>
      </c>
      <c r="B99" s="206" t="s">
        <v>486</v>
      </c>
      <c r="C99" s="196" t="s">
        <v>378</v>
      </c>
      <c r="D99" s="192">
        <f>SUM(D101:D102)</f>
        <v>0</v>
      </c>
      <c r="E99" s="192">
        <f>SUM(E101:E102)</f>
        <v>0</v>
      </c>
      <c r="F99" s="192" t="s">
        <v>20</v>
      </c>
      <c r="G99" s="192">
        <f>SUM(G101:G102)</f>
        <v>0</v>
      </c>
      <c r="H99" s="192">
        <f>SUM(H101:H102)</f>
        <v>0</v>
      </c>
      <c r="I99" s="192" t="s">
        <v>20</v>
      </c>
      <c r="J99" s="192">
        <f>SUM(J101:J102)</f>
        <v>0</v>
      </c>
      <c r="K99" s="192">
        <f>SUM(K101:K102)</f>
        <v>0</v>
      </c>
      <c r="L99" s="192" t="s">
        <v>20</v>
      </c>
      <c r="M99" s="180"/>
    </row>
    <row r="100" spans="1:13">
      <c r="A100" s="146"/>
      <c r="B100" s="193" t="s">
        <v>176</v>
      </c>
      <c r="C100" s="196"/>
      <c r="D100" s="192"/>
      <c r="E100" s="192"/>
      <c r="F100" s="198"/>
      <c r="G100" s="192"/>
      <c r="H100" s="192"/>
      <c r="I100" s="198"/>
      <c r="J100" s="192"/>
      <c r="K100" s="192"/>
      <c r="L100" s="198"/>
      <c r="M100" s="180"/>
    </row>
    <row r="101" spans="1:13" ht="29.25" customHeight="1">
      <c r="A101" s="146">
        <v>4511</v>
      </c>
      <c r="B101" s="207" t="s">
        <v>487</v>
      </c>
      <c r="C101" s="200" t="s">
        <v>488</v>
      </c>
      <c r="D101" s="45">
        <f>SUM(E101:F101)</f>
        <v>0</v>
      </c>
      <c r="E101" s="208">
        <v>0</v>
      </c>
      <c r="F101" s="198" t="s">
        <v>169</v>
      </c>
      <c r="G101" s="45">
        <f>SUM(H101:I101)</f>
        <v>0</v>
      </c>
      <c r="H101" s="192">
        <v>0</v>
      </c>
      <c r="I101" s="198" t="s">
        <v>169</v>
      </c>
      <c r="J101" s="45">
        <f>SUM(K101:L101)</f>
        <v>0</v>
      </c>
      <c r="K101" s="192">
        <v>0</v>
      </c>
      <c r="L101" s="198" t="s">
        <v>169</v>
      </c>
      <c r="M101" s="180"/>
    </row>
    <row r="102" spans="1:13" ht="27" customHeight="1">
      <c r="A102" s="146">
        <v>4512</v>
      </c>
      <c r="B102" s="199" t="s">
        <v>489</v>
      </c>
      <c r="C102" s="200" t="s">
        <v>490</v>
      </c>
      <c r="D102" s="45">
        <f>SUM(E102:F102)</f>
        <v>0</v>
      </c>
      <c r="E102" s="208">
        <v>0</v>
      </c>
      <c r="F102" s="198" t="s">
        <v>169</v>
      </c>
      <c r="G102" s="45">
        <f>SUM(I102:I102)</f>
        <v>0</v>
      </c>
      <c r="H102" s="180"/>
      <c r="I102" s="198" t="s">
        <v>169</v>
      </c>
      <c r="J102" s="45">
        <f>SUM(L102:L102)</f>
        <v>0</v>
      </c>
      <c r="K102" s="180"/>
      <c r="L102" s="198" t="s">
        <v>169</v>
      </c>
      <c r="M102" s="180"/>
    </row>
    <row r="103" spans="1:13" ht="33" customHeight="1">
      <c r="A103" s="146">
        <v>4520</v>
      </c>
      <c r="B103" s="206" t="s">
        <v>491</v>
      </c>
      <c r="C103" s="196" t="s">
        <v>378</v>
      </c>
      <c r="D103" s="192">
        <f>SUM(D105:D106)</f>
        <v>0</v>
      </c>
      <c r="E103" s="192">
        <f t="shared" ref="E103:K103" si="17">SUM(E105:E106)</f>
        <v>0</v>
      </c>
      <c r="F103" s="192" t="s">
        <v>20</v>
      </c>
      <c r="G103" s="192">
        <f t="shared" si="17"/>
        <v>0</v>
      </c>
      <c r="H103" s="192">
        <f t="shared" si="17"/>
        <v>0</v>
      </c>
      <c r="I103" s="192" t="s">
        <v>20</v>
      </c>
      <c r="J103" s="192">
        <f t="shared" si="17"/>
        <v>0</v>
      </c>
      <c r="K103" s="192">
        <f t="shared" si="17"/>
        <v>0</v>
      </c>
      <c r="L103" s="192" t="s">
        <v>20</v>
      </c>
      <c r="M103" s="180"/>
    </row>
    <row r="104" spans="1:13">
      <c r="A104" s="146"/>
      <c r="B104" s="193" t="s">
        <v>176</v>
      </c>
      <c r="C104" s="196"/>
      <c r="D104" s="192"/>
      <c r="E104" s="192"/>
      <c r="F104" s="198"/>
      <c r="G104" s="192"/>
      <c r="H104" s="192"/>
      <c r="I104" s="198"/>
      <c r="J104" s="192"/>
      <c r="K104" s="192"/>
      <c r="L104" s="198"/>
      <c r="M104" s="180"/>
    </row>
    <row r="105" spans="1:13" ht="29.25" customHeight="1">
      <c r="A105" s="146">
        <v>4521</v>
      </c>
      <c r="B105" s="199" t="s">
        <v>492</v>
      </c>
      <c r="C105" s="200" t="s">
        <v>493</v>
      </c>
      <c r="D105" s="45">
        <f>SUM(E105:F105)</f>
        <v>0</v>
      </c>
      <c r="E105" s="192">
        <v>0</v>
      </c>
      <c r="F105" s="198" t="s">
        <v>169</v>
      </c>
      <c r="G105" s="45">
        <f>SUM(H105:I105)</f>
        <v>0</v>
      </c>
      <c r="H105" s="192">
        <v>0</v>
      </c>
      <c r="I105" s="198" t="s">
        <v>169</v>
      </c>
      <c r="J105" s="45">
        <f>SUM(K105:L105)</f>
        <v>0</v>
      </c>
      <c r="K105" s="192">
        <v>0</v>
      </c>
      <c r="L105" s="198" t="s">
        <v>169</v>
      </c>
      <c r="M105" s="180"/>
    </row>
    <row r="106" spans="1:13" ht="27.75" customHeight="1">
      <c r="A106" s="146">
        <v>4522</v>
      </c>
      <c r="B106" s="199" t="s">
        <v>494</v>
      </c>
      <c r="C106" s="200" t="s">
        <v>495</v>
      </c>
      <c r="D106" s="45">
        <f>SUM(E106:F106)</f>
        <v>0</v>
      </c>
      <c r="E106" s="209">
        <v>0</v>
      </c>
      <c r="F106" s="198" t="s">
        <v>169</v>
      </c>
      <c r="G106" s="45">
        <f>SUM(H106:I106)</f>
        <v>0</v>
      </c>
      <c r="H106" s="209">
        <v>0</v>
      </c>
      <c r="I106" s="198" t="s">
        <v>169</v>
      </c>
      <c r="J106" s="45">
        <f>SUM(K106:L106)</f>
        <v>0</v>
      </c>
      <c r="K106" s="209">
        <v>0</v>
      </c>
      <c r="L106" s="198" t="s">
        <v>169</v>
      </c>
      <c r="M106" s="180"/>
    </row>
    <row r="107" spans="1:13" ht="42" customHeight="1">
      <c r="A107" s="146">
        <v>4530</v>
      </c>
      <c r="B107" s="206" t="s">
        <v>496</v>
      </c>
      <c r="C107" s="196" t="s">
        <v>378</v>
      </c>
      <c r="D107" s="192">
        <f>SUM(D109:D111)</f>
        <v>0</v>
      </c>
      <c r="E107" s="192">
        <f>SUM(E109:E111)</f>
        <v>0</v>
      </c>
      <c r="F107" s="198" t="s">
        <v>169</v>
      </c>
      <c r="G107" s="192">
        <f>SUM(G109:G111)</f>
        <v>0</v>
      </c>
      <c r="H107" s="192">
        <f>SUM(H109:H111)</f>
        <v>0</v>
      </c>
      <c r="I107" s="198" t="s">
        <v>169</v>
      </c>
      <c r="J107" s="192">
        <f>SUM(J109:J111)</f>
        <v>0</v>
      </c>
      <c r="K107" s="192">
        <f>SUM(K109:K111)</f>
        <v>0</v>
      </c>
      <c r="L107" s="198" t="s">
        <v>169</v>
      </c>
      <c r="M107" s="180"/>
    </row>
    <row r="108" spans="1:13">
      <c r="A108" s="146"/>
      <c r="B108" s="193" t="s">
        <v>176</v>
      </c>
      <c r="C108" s="196"/>
      <c r="D108" s="192"/>
      <c r="E108" s="192"/>
      <c r="F108" s="198" t="s">
        <v>169</v>
      </c>
      <c r="G108" s="192"/>
      <c r="H108" s="192"/>
      <c r="I108" s="198" t="s">
        <v>169</v>
      </c>
      <c r="J108" s="192"/>
      <c r="K108" s="192"/>
      <c r="L108" s="198" t="s">
        <v>169</v>
      </c>
      <c r="M108" s="180"/>
    </row>
    <row r="109" spans="1:13" ht="39.75" customHeight="1">
      <c r="A109" s="146">
        <v>4531</v>
      </c>
      <c r="B109" s="203" t="s">
        <v>497</v>
      </c>
      <c r="C109" s="200" t="s">
        <v>498</v>
      </c>
      <c r="D109" s="45">
        <f>SUM(E109:F109)</f>
        <v>0</v>
      </c>
      <c r="E109" s="192">
        <v>0</v>
      </c>
      <c r="F109" s="198" t="s">
        <v>169</v>
      </c>
      <c r="G109" s="45">
        <f>SUM(H109:I109)</f>
        <v>0</v>
      </c>
      <c r="H109" s="192">
        <v>0</v>
      </c>
      <c r="I109" s="198" t="s">
        <v>169</v>
      </c>
      <c r="J109" s="45">
        <f>SUM(K109:L109)</f>
        <v>0</v>
      </c>
      <c r="K109" s="192">
        <v>0</v>
      </c>
      <c r="L109" s="198" t="s">
        <v>169</v>
      </c>
      <c r="M109" s="180"/>
    </row>
    <row r="110" spans="1:13" ht="41.25" customHeight="1">
      <c r="A110" s="146">
        <v>4532</v>
      </c>
      <c r="B110" s="203" t="s">
        <v>499</v>
      </c>
      <c r="C110" s="200" t="s">
        <v>500</v>
      </c>
      <c r="D110" s="45">
        <f>SUM(E110:F110)</f>
        <v>0</v>
      </c>
      <c r="E110" s="192">
        <v>0</v>
      </c>
      <c r="F110" s="198" t="s">
        <v>169</v>
      </c>
      <c r="G110" s="45">
        <f>SUM(H110:I110)</f>
        <v>0</v>
      </c>
      <c r="H110" s="192">
        <v>0</v>
      </c>
      <c r="I110" s="198" t="s">
        <v>169</v>
      </c>
      <c r="J110" s="45">
        <f>SUM(K110:L110)</f>
        <v>0</v>
      </c>
      <c r="K110" s="192">
        <v>0</v>
      </c>
      <c r="L110" s="198" t="s">
        <v>169</v>
      </c>
      <c r="M110" s="180"/>
    </row>
    <row r="111" spans="1:13" ht="39.75" customHeight="1">
      <c r="A111" s="146">
        <v>4533</v>
      </c>
      <c r="B111" s="203" t="s">
        <v>501</v>
      </c>
      <c r="C111" s="200" t="s">
        <v>502</v>
      </c>
      <c r="D111" s="192">
        <f>SUM(D113,D116,D117)</f>
        <v>0</v>
      </c>
      <c r="E111" s="192">
        <f>SUM(E113,E116,E117)</f>
        <v>0</v>
      </c>
      <c r="F111" s="198" t="s">
        <v>169</v>
      </c>
      <c r="G111" s="192">
        <f>SUM(G113,G116,G117)</f>
        <v>0</v>
      </c>
      <c r="H111" s="192">
        <f>SUM(H113,H116,H117)</f>
        <v>0</v>
      </c>
      <c r="I111" s="198" t="s">
        <v>169</v>
      </c>
      <c r="J111" s="192">
        <f>SUM(J113,J116,J117)</f>
        <v>0</v>
      </c>
      <c r="K111" s="192">
        <f>SUM(K113,K116,K117)</f>
        <v>0</v>
      </c>
      <c r="L111" s="198" t="s">
        <v>169</v>
      </c>
      <c r="M111" s="180"/>
    </row>
    <row r="112" spans="1:13">
      <c r="A112" s="146"/>
      <c r="B112" s="210" t="s">
        <v>376</v>
      </c>
      <c r="C112" s="200"/>
      <c r="D112" s="192"/>
      <c r="E112" s="192"/>
      <c r="F112" s="198" t="s">
        <v>169</v>
      </c>
      <c r="G112" s="192"/>
      <c r="H112" s="192"/>
      <c r="I112" s="198" t="s">
        <v>169</v>
      </c>
      <c r="J112" s="192"/>
      <c r="K112" s="192"/>
      <c r="L112" s="198" t="s">
        <v>169</v>
      </c>
      <c r="M112" s="180"/>
    </row>
    <row r="113" spans="1:13" ht="33" customHeight="1">
      <c r="A113" s="146">
        <v>4534</v>
      </c>
      <c r="B113" s="210" t="s">
        <v>503</v>
      </c>
      <c r="C113" s="200"/>
      <c r="D113" s="192">
        <f>SUM(D115:D115)</f>
        <v>0</v>
      </c>
      <c r="E113" s="192">
        <f>SUM(E115:E115)</f>
        <v>0</v>
      </c>
      <c r="F113" s="198" t="s">
        <v>169</v>
      </c>
      <c r="G113" s="192">
        <f>SUM(G115:G115)</f>
        <v>0</v>
      </c>
      <c r="H113" s="192">
        <f>SUM(H115:H115)</f>
        <v>0</v>
      </c>
      <c r="I113" s="198" t="s">
        <v>169</v>
      </c>
      <c r="J113" s="192">
        <f>SUM(J115:J115)</f>
        <v>0</v>
      </c>
      <c r="K113" s="192">
        <f>SUM(K115:K115)</f>
        <v>0</v>
      </c>
      <c r="L113" s="198" t="s">
        <v>169</v>
      </c>
      <c r="M113" s="180"/>
    </row>
    <row r="114" spans="1:13">
      <c r="A114" s="146"/>
      <c r="B114" s="210" t="s">
        <v>504</v>
      </c>
      <c r="C114" s="200"/>
      <c r="D114" s="192"/>
      <c r="E114" s="192"/>
      <c r="F114" s="198" t="s">
        <v>169</v>
      </c>
      <c r="G114" s="192"/>
      <c r="H114" s="192"/>
      <c r="I114" s="198" t="s">
        <v>169</v>
      </c>
      <c r="J114" s="192"/>
      <c r="K114" s="192"/>
      <c r="L114" s="198" t="s">
        <v>169</v>
      </c>
      <c r="M114" s="180"/>
    </row>
    <row r="115" spans="1:13" ht="25.5" customHeight="1">
      <c r="A115" s="146">
        <v>4536</v>
      </c>
      <c r="B115" s="210" t="s">
        <v>505</v>
      </c>
      <c r="C115" s="200"/>
      <c r="D115" s="45">
        <f>SUM(E115:F115)</f>
        <v>0</v>
      </c>
      <c r="E115" s="192">
        <v>0</v>
      </c>
      <c r="F115" s="198" t="s">
        <v>169</v>
      </c>
      <c r="G115" s="45">
        <f>SUM(H115:I115)</f>
        <v>0</v>
      </c>
      <c r="H115" s="192">
        <v>0</v>
      </c>
      <c r="I115" s="198" t="s">
        <v>169</v>
      </c>
      <c r="J115" s="45">
        <f>SUM(K115:L115)</f>
        <v>0</v>
      </c>
      <c r="K115" s="192">
        <v>0</v>
      </c>
      <c r="L115" s="198" t="s">
        <v>169</v>
      </c>
      <c r="M115" s="180"/>
    </row>
    <row r="116" spans="1:13" ht="21" customHeight="1">
      <c r="A116" s="146">
        <v>4537</v>
      </c>
      <c r="B116" s="210" t="s">
        <v>506</v>
      </c>
      <c r="C116" s="200"/>
      <c r="D116" s="45">
        <f>SUM(E116:F116)</f>
        <v>0</v>
      </c>
      <c r="E116" s="192">
        <v>0</v>
      </c>
      <c r="F116" s="198" t="s">
        <v>169</v>
      </c>
      <c r="G116" s="45">
        <f>SUM(H116:I116)</f>
        <v>0</v>
      </c>
      <c r="H116" s="192">
        <v>0</v>
      </c>
      <c r="I116" s="198" t="s">
        <v>169</v>
      </c>
      <c r="J116" s="45">
        <f>SUM(K116:L116)</f>
        <v>0</v>
      </c>
      <c r="K116" s="192">
        <v>0</v>
      </c>
      <c r="L116" s="198" t="s">
        <v>169</v>
      </c>
      <c r="M116" s="180"/>
    </row>
    <row r="117" spans="1:13">
      <c r="A117" s="146">
        <v>4538</v>
      </c>
      <c r="B117" s="210" t="s">
        <v>507</v>
      </c>
      <c r="C117" s="200"/>
      <c r="D117" s="45">
        <f>SUM(E117:F117)</f>
        <v>0</v>
      </c>
      <c r="E117" s="192">
        <v>0</v>
      </c>
      <c r="F117" s="198" t="s">
        <v>169</v>
      </c>
      <c r="G117" s="45">
        <f>SUM(H117:I117)</f>
        <v>0</v>
      </c>
      <c r="H117" s="192">
        <v>0</v>
      </c>
      <c r="I117" s="198" t="s">
        <v>169</v>
      </c>
      <c r="J117" s="45">
        <f>SUM(K117:L117)</f>
        <v>0</v>
      </c>
      <c r="K117" s="192">
        <v>0</v>
      </c>
      <c r="L117" s="198" t="s">
        <v>169</v>
      </c>
      <c r="M117" s="180"/>
    </row>
    <row r="118" spans="1:13" ht="38.25" customHeight="1">
      <c r="A118" s="146">
        <v>4540</v>
      </c>
      <c r="B118" s="206" t="s">
        <v>508</v>
      </c>
      <c r="C118" s="196" t="s">
        <v>378</v>
      </c>
      <c r="D118" s="192">
        <f>SUM(D120:D122)</f>
        <v>0</v>
      </c>
      <c r="E118" s="208">
        <v>0</v>
      </c>
      <c r="F118" s="198" t="s">
        <v>169</v>
      </c>
      <c r="G118" s="192">
        <f>SUM(G120:G122)</f>
        <v>0</v>
      </c>
      <c r="H118" s="208">
        <v>0</v>
      </c>
      <c r="I118" s="198" t="s">
        <v>169</v>
      </c>
      <c r="J118" s="192">
        <f>SUM(J120:J122)</f>
        <v>0</v>
      </c>
      <c r="K118" s="198">
        <v>0</v>
      </c>
      <c r="L118" s="192" t="s">
        <v>20</v>
      </c>
      <c r="M118" s="180"/>
    </row>
    <row r="119" spans="1:13">
      <c r="A119" s="146"/>
      <c r="B119" s="193" t="s">
        <v>176</v>
      </c>
      <c r="C119" s="196"/>
      <c r="D119" s="192"/>
      <c r="E119" s="192"/>
      <c r="F119" s="198"/>
      <c r="G119" s="192"/>
      <c r="H119" s="192"/>
      <c r="I119" s="198"/>
      <c r="J119" s="192"/>
      <c r="K119" s="192"/>
      <c r="L119" s="198"/>
      <c r="M119" s="180"/>
    </row>
    <row r="120" spans="1:13" ht="41.25" customHeight="1">
      <c r="A120" s="146">
        <v>4541</v>
      </c>
      <c r="B120" s="203" t="s">
        <v>509</v>
      </c>
      <c r="C120" s="200" t="s">
        <v>510</v>
      </c>
      <c r="D120" s="45">
        <f>SUM(E120:F120)</f>
        <v>0</v>
      </c>
      <c r="E120" s="208">
        <v>0</v>
      </c>
      <c r="F120" s="198" t="s">
        <v>169</v>
      </c>
      <c r="G120" s="45">
        <f>SUM(H120:I120)</f>
        <v>0</v>
      </c>
      <c r="H120" s="208">
        <v>0</v>
      </c>
      <c r="I120" s="198" t="s">
        <v>169</v>
      </c>
      <c r="J120" s="45">
        <f>SUM(K120:L120)</f>
        <v>0</v>
      </c>
      <c r="K120" s="208">
        <v>0</v>
      </c>
      <c r="L120" s="198" t="s">
        <v>169</v>
      </c>
      <c r="M120" s="180"/>
    </row>
    <row r="121" spans="1:13" ht="37.5" customHeight="1">
      <c r="A121" s="146">
        <v>4542</v>
      </c>
      <c r="B121" s="203" t="s">
        <v>511</v>
      </c>
      <c r="C121" s="200" t="s">
        <v>512</v>
      </c>
      <c r="D121" s="45">
        <f>SUM(E121:F121)</f>
        <v>0</v>
      </c>
      <c r="E121" s="208">
        <v>0</v>
      </c>
      <c r="F121" s="198" t="s">
        <v>169</v>
      </c>
      <c r="G121" s="45">
        <f>SUM(H121:I121)</f>
        <v>0</v>
      </c>
      <c r="H121" s="208">
        <v>0</v>
      </c>
      <c r="I121" s="198" t="s">
        <v>169</v>
      </c>
      <c r="J121" s="45">
        <f>SUM(K121:L121)</f>
        <v>0</v>
      </c>
      <c r="K121" s="208">
        <v>0</v>
      </c>
      <c r="L121" s="198" t="s">
        <v>169</v>
      </c>
      <c r="M121" s="180"/>
    </row>
    <row r="122" spans="1:13" ht="38.25" customHeight="1">
      <c r="A122" s="146">
        <v>4543</v>
      </c>
      <c r="B122" s="203" t="s">
        <v>513</v>
      </c>
      <c r="C122" s="200" t="s">
        <v>514</v>
      </c>
      <c r="D122" s="192">
        <f>SUM(D124,D127,D128)</f>
        <v>0</v>
      </c>
      <c r="E122" s="208">
        <v>0</v>
      </c>
      <c r="F122" s="198" t="s">
        <v>169</v>
      </c>
      <c r="G122" s="192">
        <f>SUM(G124,G127,G128)</f>
        <v>0</v>
      </c>
      <c r="H122" s="208">
        <v>0</v>
      </c>
      <c r="I122" s="198" t="s">
        <v>169</v>
      </c>
      <c r="J122" s="192">
        <f>SUM(J124,J127,J128)</f>
        <v>0</v>
      </c>
      <c r="K122" s="208">
        <v>0</v>
      </c>
      <c r="L122" s="198" t="s">
        <v>169</v>
      </c>
      <c r="M122" s="180"/>
    </row>
    <row r="123" spans="1:13">
      <c r="A123" s="146"/>
      <c r="B123" s="210" t="s">
        <v>376</v>
      </c>
      <c r="C123" s="200"/>
      <c r="D123" s="192"/>
      <c r="E123" s="192"/>
      <c r="F123" s="198"/>
      <c r="G123" s="192"/>
      <c r="H123" s="208"/>
      <c r="I123" s="192"/>
      <c r="J123" s="192"/>
      <c r="K123" s="208"/>
      <c r="L123" s="192"/>
      <c r="M123" s="180"/>
    </row>
    <row r="124" spans="1:13" ht="33.75" customHeight="1">
      <c r="A124" s="146">
        <v>4544</v>
      </c>
      <c r="B124" s="210" t="s">
        <v>515</v>
      </c>
      <c r="C124" s="200"/>
      <c r="D124" s="192">
        <f>SUM(D126:D126)</f>
        <v>0</v>
      </c>
      <c r="E124" s="208">
        <v>0</v>
      </c>
      <c r="F124" s="198" t="s">
        <v>169</v>
      </c>
      <c r="G124" s="192">
        <f>SUM(G126:G126)</f>
        <v>0</v>
      </c>
      <c r="H124" s="208">
        <v>0</v>
      </c>
      <c r="I124" s="198" t="s">
        <v>169</v>
      </c>
      <c r="J124" s="192">
        <f>SUM(J126:J126)</f>
        <v>0</v>
      </c>
      <c r="K124" s="208">
        <v>0</v>
      </c>
      <c r="L124" s="198" t="s">
        <v>169</v>
      </c>
      <c r="M124" s="180"/>
    </row>
    <row r="125" spans="1:13">
      <c r="A125" s="146"/>
      <c r="B125" s="210" t="s">
        <v>504</v>
      </c>
      <c r="C125" s="200"/>
      <c r="D125" s="192"/>
      <c r="E125" s="208"/>
      <c r="F125" s="198" t="s">
        <v>169</v>
      </c>
      <c r="G125" s="192"/>
      <c r="H125" s="208"/>
      <c r="I125" s="198" t="s">
        <v>169</v>
      </c>
      <c r="J125" s="192"/>
      <c r="K125" s="208"/>
      <c r="L125" s="198" t="s">
        <v>169</v>
      </c>
      <c r="M125" s="180"/>
    </row>
    <row r="126" spans="1:13" ht="18.75" customHeight="1">
      <c r="A126" s="146">
        <v>4546</v>
      </c>
      <c r="B126" s="210" t="s">
        <v>516</v>
      </c>
      <c r="C126" s="200"/>
      <c r="D126" s="45">
        <f>SUM(E126:F126)</f>
        <v>0</v>
      </c>
      <c r="E126" s="208">
        <v>0</v>
      </c>
      <c r="F126" s="198" t="s">
        <v>169</v>
      </c>
      <c r="G126" s="45">
        <f>SUM(H126:I126)</f>
        <v>0</v>
      </c>
      <c r="H126" s="208">
        <v>0</v>
      </c>
      <c r="I126" s="198" t="s">
        <v>169</v>
      </c>
      <c r="J126" s="45">
        <f>SUM(K126:L126)</f>
        <v>0</v>
      </c>
      <c r="K126" s="208">
        <v>0</v>
      </c>
      <c r="L126" s="198" t="s">
        <v>169</v>
      </c>
      <c r="M126" s="180"/>
    </row>
    <row r="127" spans="1:13" ht="18" customHeight="1">
      <c r="A127" s="146">
        <v>4547</v>
      </c>
      <c r="B127" s="210" t="s">
        <v>506</v>
      </c>
      <c r="C127" s="200"/>
      <c r="D127" s="45">
        <f>SUM(E127:F127)</f>
        <v>0</v>
      </c>
      <c r="E127" s="208">
        <v>0</v>
      </c>
      <c r="F127" s="198" t="s">
        <v>169</v>
      </c>
      <c r="G127" s="45">
        <f>SUM(H127:I127)</f>
        <v>0</v>
      </c>
      <c r="H127" s="208">
        <v>0</v>
      </c>
      <c r="I127" s="198" t="s">
        <v>169</v>
      </c>
      <c r="J127" s="45">
        <f>SUM(K127:L127)</f>
        <v>0</v>
      </c>
      <c r="K127" s="208">
        <v>0</v>
      </c>
      <c r="L127" s="198" t="s">
        <v>169</v>
      </c>
      <c r="M127" s="180"/>
    </row>
    <row r="128" spans="1:13">
      <c r="A128" s="146">
        <v>4548</v>
      </c>
      <c r="B128" s="210" t="s">
        <v>507</v>
      </c>
      <c r="C128" s="200"/>
      <c r="D128" s="45">
        <f>SUM(E128:F128)</f>
        <v>0</v>
      </c>
      <c r="E128" s="208">
        <v>0</v>
      </c>
      <c r="F128" s="198" t="s">
        <v>169</v>
      </c>
      <c r="G128" s="45">
        <f>SUM(H128:I128)</f>
        <v>0</v>
      </c>
      <c r="H128" s="208">
        <v>0</v>
      </c>
      <c r="I128" s="198" t="s">
        <v>169</v>
      </c>
      <c r="J128" s="45">
        <f>SUM(K128:L128)</f>
        <v>0</v>
      </c>
      <c r="K128" s="208">
        <v>0</v>
      </c>
      <c r="L128" s="198" t="s">
        <v>169</v>
      </c>
      <c r="M128" s="180"/>
    </row>
    <row r="129" spans="1:13" ht="31.5" customHeight="1">
      <c r="A129" s="146">
        <v>4600</v>
      </c>
      <c r="B129" s="206" t="s">
        <v>517</v>
      </c>
      <c r="C129" s="196" t="s">
        <v>378</v>
      </c>
      <c r="D129" s="192">
        <f>SUM(D131,D135,D141)</f>
        <v>46892</v>
      </c>
      <c r="E129" s="192">
        <f>SUM(E131,E135,E141)</f>
        <v>46892</v>
      </c>
      <c r="F129" s="198" t="s">
        <v>169</v>
      </c>
      <c r="G129" s="192">
        <f>SUM(G131,G135,G141)</f>
        <v>46892</v>
      </c>
      <c r="H129" s="192">
        <f>SUM(H131,H135,H141)</f>
        <v>46892</v>
      </c>
      <c r="I129" s="198" t="s">
        <v>169</v>
      </c>
      <c r="J129" s="192">
        <f>SUM(J131,J135,J141)</f>
        <v>3595</v>
      </c>
      <c r="K129" s="192">
        <f>SUM(K131,K135,K141)</f>
        <v>3595</v>
      </c>
      <c r="L129" s="198" t="s">
        <v>169</v>
      </c>
      <c r="M129" s="180"/>
    </row>
    <row r="130" spans="1:13">
      <c r="A130" s="146"/>
      <c r="B130" s="193" t="s">
        <v>376</v>
      </c>
      <c r="C130" s="191"/>
      <c r="D130" s="192"/>
      <c r="E130" s="192"/>
      <c r="F130" s="192"/>
      <c r="G130" s="192"/>
      <c r="H130" s="192"/>
      <c r="I130" s="192"/>
      <c r="J130" s="192"/>
      <c r="K130" s="192"/>
      <c r="L130" s="192"/>
      <c r="M130" s="180"/>
    </row>
    <row r="131" spans="1:13" ht="18" customHeight="1">
      <c r="A131" s="146">
        <v>4610</v>
      </c>
      <c r="B131" s="211" t="s">
        <v>518</v>
      </c>
      <c r="C131" s="191"/>
      <c r="D131" s="192">
        <f>SUM(D133:D134)</f>
        <v>0</v>
      </c>
      <c r="E131" s="192">
        <f>SUM(E133:E134)</f>
        <v>0</v>
      </c>
      <c r="F131" s="212" t="s">
        <v>20</v>
      </c>
      <c r="G131" s="192">
        <f>SUM(G133:G134)</f>
        <v>0</v>
      </c>
      <c r="H131" s="192">
        <f>SUM(H133:H134)</f>
        <v>0</v>
      </c>
      <c r="I131" s="212" t="s">
        <v>20</v>
      </c>
      <c r="J131" s="192">
        <f>SUM(J133:J134)</f>
        <v>0</v>
      </c>
      <c r="K131" s="192">
        <f>SUM(K133:K134)</f>
        <v>0</v>
      </c>
      <c r="L131" s="212" t="s">
        <v>20</v>
      </c>
      <c r="M131" s="180"/>
    </row>
    <row r="132" spans="1:13">
      <c r="A132" s="146"/>
      <c r="B132" s="193" t="s">
        <v>376</v>
      </c>
      <c r="C132" s="191"/>
      <c r="D132" s="192"/>
      <c r="E132" s="192"/>
      <c r="F132" s="198"/>
      <c r="G132" s="192"/>
      <c r="H132" s="192"/>
      <c r="I132" s="198"/>
      <c r="J132" s="192"/>
      <c r="K132" s="192"/>
      <c r="L132" s="198"/>
      <c r="M132" s="180"/>
    </row>
    <row r="133" spans="1:13" ht="40.5" customHeight="1">
      <c r="A133" s="146">
        <v>4610</v>
      </c>
      <c r="B133" s="213" t="s">
        <v>519</v>
      </c>
      <c r="C133" s="191" t="s">
        <v>520</v>
      </c>
      <c r="D133" s="45">
        <f>SUM(E133:F133)</f>
        <v>0</v>
      </c>
      <c r="E133" s="192">
        <v>0</v>
      </c>
      <c r="F133" s="198" t="s">
        <v>169</v>
      </c>
      <c r="G133" s="45">
        <f>SUM(H133:I133)</f>
        <v>0</v>
      </c>
      <c r="H133" s="192">
        <v>0</v>
      </c>
      <c r="I133" s="198" t="s">
        <v>169</v>
      </c>
      <c r="J133" s="45">
        <f>SUM(K133:L133)</f>
        <v>0</v>
      </c>
      <c r="K133" s="192">
        <v>0</v>
      </c>
      <c r="L133" s="198" t="s">
        <v>169</v>
      </c>
      <c r="M133" s="180"/>
    </row>
    <row r="134" spans="1:13" ht="42.75" customHeight="1">
      <c r="A134" s="146">
        <v>4620</v>
      </c>
      <c r="B134" s="213" t="s">
        <v>521</v>
      </c>
      <c r="C134" s="191" t="s">
        <v>522</v>
      </c>
      <c r="D134" s="45">
        <f>SUM(E134:F134)</f>
        <v>0</v>
      </c>
      <c r="E134" s="192">
        <v>0</v>
      </c>
      <c r="F134" s="198" t="s">
        <v>169</v>
      </c>
      <c r="G134" s="45">
        <f>SUM(H134:I134)</f>
        <v>0</v>
      </c>
      <c r="H134" s="192">
        <v>0</v>
      </c>
      <c r="I134" s="198" t="s">
        <v>169</v>
      </c>
      <c r="J134" s="45">
        <f>SUM(K134:L134)</f>
        <v>0</v>
      </c>
      <c r="K134" s="192">
        <v>0</v>
      </c>
      <c r="L134" s="198" t="s">
        <v>169</v>
      </c>
      <c r="M134" s="180"/>
    </row>
    <row r="135" spans="1:13" ht="39" customHeight="1">
      <c r="A135" s="146">
        <v>4630</v>
      </c>
      <c r="B135" s="201" t="s">
        <v>523</v>
      </c>
      <c r="C135" s="196" t="s">
        <v>378</v>
      </c>
      <c r="D135" s="192">
        <f>SUM(D137:D140)</f>
        <v>46892</v>
      </c>
      <c r="E135" s="192">
        <f>SUM(E137:E140)</f>
        <v>46892</v>
      </c>
      <c r="F135" s="198" t="s">
        <v>169</v>
      </c>
      <c r="G135" s="192">
        <f>SUM(G137:G140)</f>
        <v>46892</v>
      </c>
      <c r="H135" s="192">
        <f>SUM(H137:H140)</f>
        <v>46892</v>
      </c>
      <c r="I135" s="198" t="s">
        <v>169</v>
      </c>
      <c r="J135" s="192">
        <f>SUM(J137:J140)</f>
        <v>3595</v>
      </c>
      <c r="K135" s="192">
        <f>SUM(K137:K140)</f>
        <v>3595</v>
      </c>
      <c r="L135" s="198" t="s">
        <v>169</v>
      </c>
      <c r="M135" s="180"/>
    </row>
    <row r="136" spans="1:13">
      <c r="A136" s="146"/>
      <c r="B136" s="193" t="s">
        <v>176</v>
      </c>
      <c r="C136" s="196"/>
      <c r="D136" s="192"/>
      <c r="E136" s="192"/>
      <c r="F136" s="198"/>
      <c r="G136" s="192"/>
      <c r="H136" s="192"/>
      <c r="I136" s="198"/>
      <c r="J136" s="192"/>
      <c r="K136" s="192"/>
      <c r="L136" s="198"/>
      <c r="M136" s="180"/>
    </row>
    <row r="137" spans="1:13" ht="21" customHeight="1">
      <c r="A137" s="146">
        <v>4631</v>
      </c>
      <c r="B137" s="199" t="s">
        <v>524</v>
      </c>
      <c r="C137" s="200" t="s">
        <v>525</v>
      </c>
      <c r="D137" s="45">
        <f>SUM(E137:F137)</f>
        <v>0</v>
      </c>
      <c r="E137" s="192">
        <v>0</v>
      </c>
      <c r="F137" s="198" t="s">
        <v>169</v>
      </c>
      <c r="G137" s="45">
        <f>SUM(H137:I137)</f>
        <v>0</v>
      </c>
      <c r="H137" s="192">
        <v>0</v>
      </c>
      <c r="I137" s="198" t="s">
        <v>169</v>
      </c>
      <c r="J137" s="45">
        <f>SUM(K137:L137)</f>
        <v>0</v>
      </c>
      <c r="K137" s="192">
        <v>0</v>
      </c>
      <c r="L137" s="198" t="s">
        <v>169</v>
      </c>
      <c r="M137" s="180"/>
    </row>
    <row r="138" spans="1:13" ht="29.25" customHeight="1">
      <c r="A138" s="146">
        <v>4632</v>
      </c>
      <c r="B138" s="199" t="s">
        <v>526</v>
      </c>
      <c r="C138" s="200" t="s">
        <v>527</v>
      </c>
      <c r="D138" s="45">
        <f>SUM(E138:F138)</f>
        <v>2000</v>
      </c>
      <c r="E138" s="192">
        <v>2000</v>
      </c>
      <c r="F138" s="198" t="s">
        <v>169</v>
      </c>
      <c r="G138" s="45">
        <f>SUM(H138:I138)</f>
        <v>2000</v>
      </c>
      <c r="H138" s="192">
        <v>2000</v>
      </c>
      <c r="I138" s="198" t="s">
        <v>169</v>
      </c>
      <c r="J138" s="45">
        <f>SUM(K138:L138)</f>
        <v>1150</v>
      </c>
      <c r="K138" s="192">
        <v>1150</v>
      </c>
      <c r="L138" s="198" t="s">
        <v>169</v>
      </c>
      <c r="M138" s="180"/>
    </row>
    <row r="139" spans="1:13" ht="22.5" customHeight="1">
      <c r="A139" s="146">
        <v>4633</v>
      </c>
      <c r="B139" s="199" t="s">
        <v>528</v>
      </c>
      <c r="C139" s="200" t="s">
        <v>529</v>
      </c>
      <c r="D139" s="45">
        <f>SUM(E139:F139)</f>
        <v>1020</v>
      </c>
      <c r="E139" s="192">
        <v>1020</v>
      </c>
      <c r="F139" s="198" t="s">
        <v>169</v>
      </c>
      <c r="G139" s="45">
        <f>SUM(H139:I139)</f>
        <v>1020</v>
      </c>
      <c r="H139" s="192">
        <v>1020</v>
      </c>
      <c r="I139" s="198" t="s">
        <v>169</v>
      </c>
      <c r="J139" s="45">
        <f>SUM(K139:L139)</f>
        <v>120</v>
      </c>
      <c r="K139" s="192">
        <v>120</v>
      </c>
      <c r="L139" s="198" t="s">
        <v>169</v>
      </c>
      <c r="M139" s="180"/>
    </row>
    <row r="140" spans="1:13" ht="18" customHeight="1">
      <c r="A140" s="146">
        <v>4634</v>
      </c>
      <c r="B140" s="199" t="s">
        <v>530</v>
      </c>
      <c r="C140" s="200"/>
      <c r="D140" s="45">
        <f>SUM(E140:F140)</f>
        <v>43872</v>
      </c>
      <c r="E140" s="192">
        <v>43872</v>
      </c>
      <c r="F140" s="198" t="s">
        <v>169</v>
      </c>
      <c r="G140" s="45">
        <f>SUM(H140:I140)</f>
        <v>43872</v>
      </c>
      <c r="H140" s="192">
        <v>43872</v>
      </c>
      <c r="I140" s="198" t="s">
        <v>169</v>
      </c>
      <c r="J140" s="45">
        <f>SUM(K140:L140)</f>
        <v>2325</v>
      </c>
      <c r="K140" s="192">
        <v>2325</v>
      </c>
      <c r="L140" s="198" t="s">
        <v>169</v>
      </c>
      <c r="M140" s="180"/>
    </row>
    <row r="141" spans="1:13" ht="22.5" customHeight="1">
      <c r="A141" s="146">
        <v>4640</v>
      </c>
      <c r="B141" s="201" t="s">
        <v>531</v>
      </c>
      <c r="C141" s="196" t="s">
        <v>378</v>
      </c>
      <c r="D141" s="192">
        <f>SUM(D143)</f>
        <v>0</v>
      </c>
      <c r="E141" s="192">
        <f>SUM(E143)</f>
        <v>0</v>
      </c>
      <c r="F141" s="198" t="s">
        <v>169</v>
      </c>
      <c r="G141" s="192">
        <f>SUM(G143)</f>
        <v>0</v>
      </c>
      <c r="H141" s="192">
        <f>SUM(H143)</f>
        <v>0</v>
      </c>
      <c r="I141" s="198" t="s">
        <v>169</v>
      </c>
      <c r="J141" s="192">
        <f>SUM(J143)</f>
        <v>0</v>
      </c>
      <c r="K141" s="192">
        <f>SUM(K143)</f>
        <v>0</v>
      </c>
      <c r="L141" s="198" t="s">
        <v>169</v>
      </c>
      <c r="M141" s="180"/>
    </row>
    <row r="142" spans="1:13">
      <c r="A142" s="146"/>
      <c r="B142" s="193" t="s">
        <v>176</v>
      </c>
      <c r="C142" s="196"/>
      <c r="D142" s="192"/>
      <c r="E142" s="192"/>
      <c r="F142" s="198"/>
      <c r="G142" s="192"/>
      <c r="H142" s="192"/>
      <c r="I142" s="198"/>
      <c r="J142" s="192"/>
      <c r="K142" s="192"/>
      <c r="L142" s="198"/>
      <c r="M142" s="180"/>
    </row>
    <row r="143" spans="1:13" ht="18" customHeight="1">
      <c r="A143" s="146">
        <v>4641</v>
      </c>
      <c r="B143" s="199" t="s">
        <v>532</v>
      </c>
      <c r="C143" s="200" t="s">
        <v>533</v>
      </c>
      <c r="D143" s="45">
        <f>SUM(E143:F143)</f>
        <v>0</v>
      </c>
      <c r="E143" s="192">
        <v>0</v>
      </c>
      <c r="F143" s="198" t="s">
        <v>20</v>
      </c>
      <c r="G143" s="45">
        <f>SUM(H143:I143)</f>
        <v>0</v>
      </c>
      <c r="H143" s="192">
        <v>0</v>
      </c>
      <c r="I143" s="198" t="s">
        <v>169</v>
      </c>
      <c r="J143" s="45">
        <f>SUM(K143:L143)</f>
        <v>0</v>
      </c>
      <c r="K143" s="192">
        <v>0</v>
      </c>
      <c r="L143" s="198" t="s">
        <v>169</v>
      </c>
      <c r="M143" s="180"/>
    </row>
    <row r="144" spans="1:13" ht="32.25" customHeight="1">
      <c r="A144" s="146">
        <v>4700</v>
      </c>
      <c r="B144" s="201" t="s">
        <v>534</v>
      </c>
      <c r="C144" s="196" t="s">
        <v>378</v>
      </c>
      <c r="D144" s="192">
        <f>SUM(D146,D150,D156,D159,D163,D166,D169)</f>
        <v>93106.799999999988</v>
      </c>
      <c r="E144" s="192">
        <f t="shared" ref="E144:L144" si="18">SUM(E146,E150,E156,E159,E163,E166,E169)</f>
        <v>303824.19999999995</v>
      </c>
      <c r="F144" s="192">
        <f>SUM(F146,F150,F156,F159,F163,F166,F169)</f>
        <v>0</v>
      </c>
      <c r="G144" s="192">
        <f t="shared" si="18"/>
        <v>93106.799999999988</v>
      </c>
      <c r="H144" s="192">
        <f t="shared" si="18"/>
        <v>303824.19999999995</v>
      </c>
      <c r="I144" s="192">
        <f t="shared" si="18"/>
        <v>0</v>
      </c>
      <c r="J144" s="192">
        <f t="shared" si="18"/>
        <v>24949.855000000003</v>
      </c>
      <c r="K144" s="192">
        <f t="shared" si="18"/>
        <v>73836.255000000005</v>
      </c>
      <c r="L144" s="192">
        <f t="shared" si="18"/>
        <v>0</v>
      </c>
      <c r="M144" s="180"/>
    </row>
    <row r="145" spans="1:13">
      <c r="A145" s="146"/>
      <c r="B145" s="193" t="s">
        <v>376</v>
      </c>
      <c r="C145" s="191"/>
      <c r="D145" s="192"/>
      <c r="E145" s="192"/>
      <c r="F145" s="192"/>
      <c r="G145" s="192"/>
      <c r="H145" s="192"/>
      <c r="I145" s="192"/>
      <c r="J145" s="192"/>
      <c r="K145" s="192"/>
      <c r="L145" s="192"/>
      <c r="M145" s="180"/>
    </row>
    <row r="146" spans="1:13" ht="50.25" customHeight="1">
      <c r="A146" s="146">
        <v>4710</v>
      </c>
      <c r="B146" s="201" t="s">
        <v>535</v>
      </c>
      <c r="C146" s="196" t="s">
        <v>378</v>
      </c>
      <c r="D146" s="192">
        <f>SUM(D148:D149)</f>
        <v>19800</v>
      </c>
      <c r="E146" s="192">
        <f>SUM(E148:E149)</f>
        <v>19800</v>
      </c>
      <c r="F146" s="198" t="s">
        <v>169</v>
      </c>
      <c r="G146" s="192">
        <f>SUM(G148:G149)</f>
        <v>19800</v>
      </c>
      <c r="H146" s="192">
        <f>SUM(H148:H149)</f>
        <v>19800</v>
      </c>
      <c r="I146" s="198" t="s">
        <v>169</v>
      </c>
      <c r="J146" s="192">
        <f>SUM(J148:J149)</f>
        <v>8060</v>
      </c>
      <c r="K146" s="192">
        <f>SUM(K148:K149)</f>
        <v>8060</v>
      </c>
      <c r="L146" s="198" t="s">
        <v>169</v>
      </c>
      <c r="M146" s="180"/>
    </row>
    <row r="147" spans="1:13">
      <c r="A147" s="146"/>
      <c r="B147" s="193" t="s">
        <v>176</v>
      </c>
      <c r="C147" s="196"/>
      <c r="D147" s="192"/>
      <c r="E147" s="192"/>
      <c r="F147" s="198"/>
      <c r="G147" s="192"/>
      <c r="H147" s="192"/>
      <c r="I147" s="198" t="s">
        <v>169</v>
      </c>
      <c r="J147" s="192"/>
      <c r="K147" s="192"/>
      <c r="L147" s="198" t="s">
        <v>169</v>
      </c>
      <c r="M147" s="180"/>
    </row>
    <row r="148" spans="1:13" ht="53.25" customHeight="1">
      <c r="A148" s="146">
        <v>4711</v>
      </c>
      <c r="B148" s="199" t="s">
        <v>536</v>
      </c>
      <c r="C148" s="200" t="s">
        <v>537</v>
      </c>
      <c r="D148" s="45">
        <f>SUM(E148:F148)</f>
        <v>0</v>
      </c>
      <c r="E148" s="192">
        <v>0</v>
      </c>
      <c r="F148" s="198" t="s">
        <v>169</v>
      </c>
      <c r="G148" s="45">
        <f>SUM(H148:I148)</f>
        <v>0</v>
      </c>
      <c r="H148" s="192">
        <v>0</v>
      </c>
      <c r="I148" s="198" t="s">
        <v>169</v>
      </c>
      <c r="J148" s="45">
        <f>SUM(K148:L148)</f>
        <v>0</v>
      </c>
      <c r="K148" s="192">
        <v>0</v>
      </c>
      <c r="L148" s="198" t="s">
        <v>169</v>
      </c>
      <c r="M148" s="180"/>
    </row>
    <row r="149" spans="1:13" ht="32.25" customHeight="1">
      <c r="A149" s="146">
        <v>4712</v>
      </c>
      <c r="B149" s="199" t="s">
        <v>538</v>
      </c>
      <c r="C149" s="200" t="s">
        <v>539</v>
      </c>
      <c r="D149" s="45">
        <f>SUM(E149:F149)</f>
        <v>19800</v>
      </c>
      <c r="E149" s="192">
        <v>19800</v>
      </c>
      <c r="F149" s="198" t="s">
        <v>169</v>
      </c>
      <c r="G149" s="45">
        <f>SUM(H149:I149)</f>
        <v>19800</v>
      </c>
      <c r="H149" s="192">
        <v>19800</v>
      </c>
      <c r="I149" s="198" t="s">
        <v>169</v>
      </c>
      <c r="J149" s="45">
        <f>SUM(K149:L149)</f>
        <v>8060</v>
      </c>
      <c r="K149" s="192">
        <v>8060</v>
      </c>
      <c r="L149" s="198" t="s">
        <v>169</v>
      </c>
      <c r="M149" s="180"/>
    </row>
    <row r="150" spans="1:13" ht="55.8">
      <c r="A150" s="146">
        <v>4720</v>
      </c>
      <c r="B150" s="201" t="s">
        <v>540</v>
      </c>
      <c r="C150" s="196" t="s">
        <v>378</v>
      </c>
      <c r="D150" s="192">
        <f>SUM(D152:D155)</f>
        <v>5932.6</v>
      </c>
      <c r="E150" s="192">
        <f>SUM(E152:E155)</f>
        <v>5932.6</v>
      </c>
      <c r="F150" s="198" t="s">
        <v>169</v>
      </c>
      <c r="G150" s="192">
        <f>SUM(G152:G155)</f>
        <v>5932.6</v>
      </c>
      <c r="H150" s="192">
        <f>SUM(H152:H155)</f>
        <v>5932.6</v>
      </c>
      <c r="I150" s="198" t="s">
        <v>169</v>
      </c>
      <c r="J150" s="192">
        <f>SUM(J152:J155)</f>
        <v>284.65499999999997</v>
      </c>
      <c r="K150" s="192">
        <f>SUM(K152:K155)</f>
        <v>284.65499999999997</v>
      </c>
      <c r="L150" s="198" t="s">
        <v>169</v>
      </c>
      <c r="M150" s="180"/>
    </row>
    <row r="151" spans="1:13">
      <c r="A151" s="146"/>
      <c r="B151" s="193" t="s">
        <v>176</v>
      </c>
      <c r="C151" s="196"/>
      <c r="D151" s="192"/>
      <c r="E151" s="192"/>
      <c r="F151" s="198"/>
      <c r="G151" s="192"/>
      <c r="H151" s="192"/>
      <c r="I151" s="198"/>
      <c r="J151" s="192"/>
      <c r="K151" s="192"/>
      <c r="L151" s="198"/>
      <c r="M151" s="180"/>
    </row>
    <row r="152" spans="1:13" ht="19.5" customHeight="1">
      <c r="A152" s="146">
        <v>4721</v>
      </c>
      <c r="B152" s="199" t="s">
        <v>541</v>
      </c>
      <c r="C152" s="200" t="s">
        <v>542</v>
      </c>
      <c r="D152" s="45">
        <f>SUM(E152:F152)</f>
        <v>0</v>
      </c>
      <c r="E152" s="192">
        <v>0</v>
      </c>
      <c r="F152" s="198" t="s">
        <v>169</v>
      </c>
      <c r="G152" s="45">
        <f>SUM(H152:I152)</f>
        <v>0</v>
      </c>
      <c r="H152" s="192">
        <v>0</v>
      </c>
      <c r="I152" s="198" t="s">
        <v>169</v>
      </c>
      <c r="J152" s="45">
        <f>SUM(K152:L152)</f>
        <v>0</v>
      </c>
      <c r="K152" s="192">
        <v>0</v>
      </c>
      <c r="L152" s="198" t="s">
        <v>169</v>
      </c>
      <c r="M152" s="180"/>
    </row>
    <row r="153" spans="1:13">
      <c r="A153" s="146">
        <v>4722</v>
      </c>
      <c r="B153" s="199" t="s">
        <v>543</v>
      </c>
      <c r="C153" s="204">
        <v>4822</v>
      </c>
      <c r="D153" s="45">
        <f>SUM(E153:F153)</f>
        <v>1500</v>
      </c>
      <c r="E153" s="192">
        <v>1500</v>
      </c>
      <c r="F153" s="198" t="s">
        <v>169</v>
      </c>
      <c r="G153" s="45">
        <f>SUM(H153:I153)</f>
        <v>1500</v>
      </c>
      <c r="H153" s="192">
        <v>1500</v>
      </c>
      <c r="I153" s="198" t="s">
        <v>169</v>
      </c>
      <c r="J153" s="45">
        <f>SUM(K153:L153)</f>
        <v>0</v>
      </c>
      <c r="K153" s="192">
        <v>0</v>
      </c>
      <c r="L153" s="198" t="s">
        <v>169</v>
      </c>
      <c r="M153" s="180"/>
    </row>
    <row r="154" spans="1:13" ht="17.25" customHeight="1">
      <c r="A154" s="146">
        <v>4723</v>
      </c>
      <c r="B154" s="199" t="s">
        <v>544</v>
      </c>
      <c r="C154" s="200" t="s">
        <v>545</v>
      </c>
      <c r="D154" s="45">
        <f>SUM(E154:F154)</f>
        <v>4432.6000000000004</v>
      </c>
      <c r="E154" s="192">
        <v>4432.6000000000004</v>
      </c>
      <c r="F154" s="198" t="s">
        <v>169</v>
      </c>
      <c r="G154" s="45">
        <f>SUM(H154:I154)</f>
        <v>4432.6000000000004</v>
      </c>
      <c r="H154" s="192">
        <v>4432.6000000000004</v>
      </c>
      <c r="I154" s="198" t="s">
        <v>169</v>
      </c>
      <c r="J154" s="45">
        <f>SUM(K154:L154)</f>
        <v>284.65499999999997</v>
      </c>
      <c r="K154" s="192">
        <v>284.65499999999997</v>
      </c>
      <c r="L154" s="198" t="s">
        <v>169</v>
      </c>
      <c r="M154" s="180"/>
    </row>
    <row r="155" spans="1:13" ht="38.25" customHeight="1">
      <c r="A155" s="146">
        <v>4724</v>
      </c>
      <c r="B155" s="199" t="s">
        <v>546</v>
      </c>
      <c r="C155" s="200" t="s">
        <v>547</v>
      </c>
      <c r="D155" s="45">
        <f>SUM(E155:F155)</f>
        <v>0</v>
      </c>
      <c r="E155" s="192">
        <v>0</v>
      </c>
      <c r="F155" s="198" t="s">
        <v>169</v>
      </c>
      <c r="G155" s="45">
        <f>SUM(H155:I155)</f>
        <v>0</v>
      </c>
      <c r="H155" s="192">
        <v>0</v>
      </c>
      <c r="I155" s="198" t="s">
        <v>169</v>
      </c>
      <c r="J155" s="45">
        <f>SUM(K155:L155)</f>
        <v>0</v>
      </c>
      <c r="K155" s="192">
        <v>0</v>
      </c>
      <c r="L155" s="198" t="s">
        <v>169</v>
      </c>
      <c r="M155" s="180"/>
    </row>
    <row r="156" spans="1:13" ht="30" customHeight="1">
      <c r="A156" s="146">
        <v>4730</v>
      </c>
      <c r="B156" s="201" t="s">
        <v>548</v>
      </c>
      <c r="C156" s="196" t="s">
        <v>378</v>
      </c>
      <c r="D156" s="192">
        <f>SUM(D158)</f>
        <v>0</v>
      </c>
      <c r="E156" s="192">
        <f>SUM(E158)</f>
        <v>0</v>
      </c>
      <c r="F156" s="198" t="s">
        <v>169</v>
      </c>
      <c r="G156" s="192">
        <f>SUM(G158)</f>
        <v>0</v>
      </c>
      <c r="H156" s="192">
        <f>SUM(H158)</f>
        <v>0</v>
      </c>
      <c r="I156" s="198" t="s">
        <v>169</v>
      </c>
      <c r="J156" s="192">
        <f>SUM(J158)</f>
        <v>0</v>
      </c>
      <c r="K156" s="192">
        <f>SUM(K158)</f>
        <v>0</v>
      </c>
      <c r="L156" s="198" t="s">
        <v>169</v>
      </c>
      <c r="M156" s="180"/>
    </row>
    <row r="157" spans="1:13">
      <c r="A157" s="146"/>
      <c r="B157" s="193" t="s">
        <v>176</v>
      </c>
      <c r="C157" s="196"/>
      <c r="D157" s="192"/>
      <c r="E157" s="192"/>
      <c r="F157" s="198"/>
      <c r="G157" s="192"/>
      <c r="H157" s="192"/>
      <c r="I157" s="198"/>
      <c r="J157" s="192"/>
      <c r="K157" s="192"/>
      <c r="L157" s="198"/>
      <c r="M157" s="180"/>
    </row>
    <row r="158" spans="1:13" ht="33.75" customHeight="1">
      <c r="A158" s="146">
        <v>4731</v>
      </c>
      <c r="B158" s="207" t="s">
        <v>549</v>
      </c>
      <c r="C158" s="200" t="s">
        <v>550</v>
      </c>
      <c r="D158" s="45">
        <f>SUM(E158:F158)</f>
        <v>0</v>
      </c>
      <c r="E158" s="192">
        <v>0</v>
      </c>
      <c r="F158" s="198" t="s">
        <v>169</v>
      </c>
      <c r="G158" s="45">
        <f>SUM(H158:I158)</f>
        <v>0</v>
      </c>
      <c r="H158" s="192">
        <v>0</v>
      </c>
      <c r="I158" s="198" t="s">
        <v>169</v>
      </c>
      <c r="J158" s="45">
        <f>SUM(K158:L158)</f>
        <v>0</v>
      </c>
      <c r="K158" s="192">
        <v>0</v>
      </c>
      <c r="L158" s="198" t="s">
        <v>169</v>
      </c>
      <c r="M158" s="180"/>
    </row>
    <row r="159" spans="1:13" ht="49.5" customHeight="1">
      <c r="A159" s="146">
        <v>4740</v>
      </c>
      <c r="B159" s="214" t="s">
        <v>551</v>
      </c>
      <c r="C159" s="196" t="s">
        <v>378</v>
      </c>
      <c r="D159" s="192">
        <f>SUM(D161:D162)</f>
        <v>0</v>
      </c>
      <c r="E159" s="192">
        <f>SUM(E161:E162)</f>
        <v>0</v>
      </c>
      <c r="F159" s="198" t="s">
        <v>169</v>
      </c>
      <c r="G159" s="192">
        <f>SUM(G161:G162)</f>
        <v>0</v>
      </c>
      <c r="H159" s="192">
        <f>SUM(H161:H162)</f>
        <v>0</v>
      </c>
      <c r="I159" s="198" t="s">
        <v>169</v>
      </c>
      <c r="J159" s="192">
        <f>SUM(J161:J162)</f>
        <v>0</v>
      </c>
      <c r="K159" s="192">
        <f>SUM(K161:K162)</f>
        <v>0</v>
      </c>
      <c r="L159" s="198" t="s">
        <v>169</v>
      </c>
      <c r="M159" s="180"/>
    </row>
    <row r="160" spans="1:13">
      <c r="A160" s="146"/>
      <c r="B160" s="193" t="s">
        <v>176</v>
      </c>
      <c r="C160" s="196"/>
      <c r="D160" s="192"/>
      <c r="E160" s="192"/>
      <c r="F160" s="198"/>
      <c r="G160" s="192"/>
      <c r="H160" s="192"/>
      <c r="I160" s="198"/>
      <c r="J160" s="192"/>
      <c r="K160" s="192"/>
      <c r="L160" s="198"/>
      <c r="M160" s="180"/>
    </row>
    <row r="161" spans="1:13" ht="38.25" customHeight="1">
      <c r="A161" s="146">
        <v>4741</v>
      </c>
      <c r="B161" s="199" t="s">
        <v>552</v>
      </c>
      <c r="C161" s="200" t="s">
        <v>553</v>
      </c>
      <c r="D161" s="45">
        <f>SUM(E161:F161)</f>
        <v>0</v>
      </c>
      <c r="E161" s="192">
        <v>0</v>
      </c>
      <c r="F161" s="198" t="s">
        <v>169</v>
      </c>
      <c r="G161" s="45">
        <f>SUM(H161:I161)</f>
        <v>0</v>
      </c>
      <c r="H161" s="192">
        <v>0</v>
      </c>
      <c r="I161" s="198" t="s">
        <v>169</v>
      </c>
      <c r="J161" s="45">
        <f>SUM(K161:L161)</f>
        <v>0</v>
      </c>
      <c r="K161" s="192">
        <v>0</v>
      </c>
      <c r="L161" s="198" t="s">
        <v>169</v>
      </c>
      <c r="M161" s="180"/>
    </row>
    <row r="162" spans="1:13" ht="31.5" customHeight="1">
      <c r="A162" s="146">
        <v>4742</v>
      </c>
      <c r="B162" s="199" t="s">
        <v>554</v>
      </c>
      <c r="C162" s="200" t="s">
        <v>555</v>
      </c>
      <c r="D162" s="45">
        <f>SUM(E162:F162)</f>
        <v>0</v>
      </c>
      <c r="E162" s="192">
        <v>0</v>
      </c>
      <c r="F162" s="198" t="s">
        <v>169</v>
      </c>
      <c r="G162" s="45">
        <f>SUM(H162:I162)</f>
        <v>0</v>
      </c>
      <c r="H162" s="192">
        <v>0</v>
      </c>
      <c r="I162" s="198" t="s">
        <v>169</v>
      </c>
      <c r="J162" s="45">
        <f>SUM(K162:L162)</f>
        <v>0</v>
      </c>
      <c r="K162" s="192">
        <v>0</v>
      </c>
      <c r="L162" s="198" t="s">
        <v>169</v>
      </c>
      <c r="M162" s="180"/>
    </row>
    <row r="163" spans="1:13" ht="54.75" customHeight="1">
      <c r="A163" s="146">
        <v>4750</v>
      </c>
      <c r="B163" s="201" t="s">
        <v>556</v>
      </c>
      <c r="C163" s="196" t="s">
        <v>378</v>
      </c>
      <c r="D163" s="192">
        <f>SUM(D165)</f>
        <v>0</v>
      </c>
      <c r="E163" s="192">
        <f>SUM(E165)</f>
        <v>0</v>
      </c>
      <c r="F163" s="198" t="s">
        <v>169</v>
      </c>
      <c r="G163" s="192">
        <f>SUM(G165)</f>
        <v>0</v>
      </c>
      <c r="H163" s="192">
        <f>SUM(H165)</f>
        <v>0</v>
      </c>
      <c r="I163" s="198" t="s">
        <v>169</v>
      </c>
      <c r="J163" s="192">
        <f>SUM(J165)</f>
        <v>0</v>
      </c>
      <c r="K163" s="192">
        <f>SUM(K165)</f>
        <v>0</v>
      </c>
      <c r="L163" s="198" t="s">
        <v>169</v>
      </c>
      <c r="M163" s="180"/>
    </row>
    <row r="164" spans="1:13">
      <c r="A164" s="146"/>
      <c r="B164" s="193" t="s">
        <v>176</v>
      </c>
      <c r="C164" s="196"/>
      <c r="D164" s="192"/>
      <c r="E164" s="192"/>
      <c r="F164" s="198"/>
      <c r="G164" s="192"/>
      <c r="H164" s="192"/>
      <c r="I164" s="198"/>
      <c r="J164" s="192"/>
      <c r="K164" s="192"/>
      <c r="L164" s="198"/>
      <c r="M164" s="180"/>
    </row>
    <row r="165" spans="1:13" ht="53.25" customHeight="1">
      <c r="A165" s="146">
        <v>4751</v>
      </c>
      <c r="B165" s="199" t="s">
        <v>557</v>
      </c>
      <c r="C165" s="200" t="s">
        <v>558</v>
      </c>
      <c r="D165" s="45">
        <f>SUM(E165:F165)</f>
        <v>0</v>
      </c>
      <c r="E165" s="192">
        <v>0</v>
      </c>
      <c r="F165" s="198" t="s">
        <v>169</v>
      </c>
      <c r="G165" s="45">
        <f>SUM(H165:I165)</f>
        <v>0</v>
      </c>
      <c r="H165" s="192">
        <v>0</v>
      </c>
      <c r="I165" s="198" t="s">
        <v>169</v>
      </c>
      <c r="J165" s="45">
        <f>SUM(K165:L165)</f>
        <v>0</v>
      </c>
      <c r="K165" s="192">
        <v>0</v>
      </c>
      <c r="L165" s="198" t="s">
        <v>169</v>
      </c>
      <c r="M165" s="180"/>
    </row>
    <row r="166" spans="1:13" ht="18.75" customHeight="1">
      <c r="A166" s="146">
        <v>4760</v>
      </c>
      <c r="B166" s="214" t="s">
        <v>559</v>
      </c>
      <c r="C166" s="196" t="s">
        <v>378</v>
      </c>
      <c r="D166" s="192">
        <f>SUM(D168)</f>
        <v>67374.2</v>
      </c>
      <c r="E166" s="192">
        <f>SUM(E168)</f>
        <v>67374.2</v>
      </c>
      <c r="F166" s="198" t="s">
        <v>169</v>
      </c>
      <c r="G166" s="192">
        <f>SUM(G168)</f>
        <v>67374.2</v>
      </c>
      <c r="H166" s="192">
        <f>SUM(H168)</f>
        <v>67374.2</v>
      </c>
      <c r="I166" s="198" t="s">
        <v>169</v>
      </c>
      <c r="J166" s="192">
        <f>SUM(J168)</f>
        <v>16605.2</v>
      </c>
      <c r="K166" s="192">
        <f>SUM(K168)</f>
        <v>16605.2</v>
      </c>
      <c r="L166" s="198" t="s">
        <v>169</v>
      </c>
      <c r="M166" s="180"/>
    </row>
    <row r="167" spans="1:13">
      <c r="A167" s="146"/>
      <c r="B167" s="193" t="s">
        <v>176</v>
      </c>
      <c r="C167" s="196"/>
      <c r="D167" s="192"/>
      <c r="E167" s="192"/>
      <c r="F167" s="198"/>
      <c r="G167" s="192"/>
      <c r="H167" s="192"/>
      <c r="I167" s="198"/>
      <c r="J167" s="192"/>
      <c r="K167" s="192"/>
      <c r="L167" s="198"/>
      <c r="M167" s="180"/>
    </row>
    <row r="168" spans="1:13">
      <c r="A168" s="146">
        <v>4761</v>
      </c>
      <c r="B168" s="199" t="s">
        <v>560</v>
      </c>
      <c r="C168" s="200" t="s">
        <v>561</v>
      </c>
      <c r="D168" s="45">
        <f>SUM(E168:F168)</f>
        <v>67374.2</v>
      </c>
      <c r="E168" s="192">
        <v>67374.2</v>
      </c>
      <c r="F168" s="198" t="s">
        <v>169</v>
      </c>
      <c r="G168" s="45">
        <f>SUM(H168:I168)</f>
        <v>67374.2</v>
      </c>
      <c r="H168" s="192">
        <v>67374.2</v>
      </c>
      <c r="I168" s="198" t="s">
        <v>169</v>
      </c>
      <c r="J168" s="45">
        <f>SUM(K168:L168)</f>
        <v>16605.2</v>
      </c>
      <c r="K168" s="192">
        <v>16605.2</v>
      </c>
      <c r="L168" s="198" t="s">
        <v>169</v>
      </c>
      <c r="M168" s="180"/>
    </row>
    <row r="169" spans="1:13" ht="18" customHeight="1">
      <c r="A169" s="146">
        <v>4770</v>
      </c>
      <c r="B169" s="201" t="s">
        <v>562</v>
      </c>
      <c r="C169" s="196" t="s">
        <v>378</v>
      </c>
      <c r="D169" s="192">
        <f>SUM(D171)</f>
        <v>0</v>
      </c>
      <c r="E169" s="192">
        <f t="shared" ref="E169:L169" si="19">SUM(E171)</f>
        <v>210717.4</v>
      </c>
      <c r="F169" s="192">
        <f t="shared" si="19"/>
        <v>0</v>
      </c>
      <c r="G169" s="192">
        <f t="shared" si="19"/>
        <v>0</v>
      </c>
      <c r="H169" s="192">
        <f t="shared" si="19"/>
        <v>210717.4</v>
      </c>
      <c r="I169" s="192">
        <f t="shared" si="19"/>
        <v>0</v>
      </c>
      <c r="J169" s="192">
        <f t="shared" si="19"/>
        <v>0</v>
      </c>
      <c r="K169" s="192">
        <f t="shared" si="19"/>
        <v>48886.400000000001</v>
      </c>
      <c r="L169" s="192">
        <f t="shared" si="19"/>
        <v>0</v>
      </c>
      <c r="M169" s="180"/>
    </row>
    <row r="170" spans="1:13">
      <c r="A170" s="146"/>
      <c r="B170" s="193" t="s">
        <v>176</v>
      </c>
      <c r="C170" s="196"/>
      <c r="D170" s="192"/>
      <c r="E170" s="192"/>
      <c r="F170" s="198"/>
      <c r="G170" s="192"/>
      <c r="H170" s="192"/>
      <c r="I170" s="198"/>
      <c r="J170" s="192"/>
      <c r="K170" s="192"/>
      <c r="L170" s="198"/>
      <c r="M170" s="180"/>
    </row>
    <row r="171" spans="1:13" ht="18.75" customHeight="1">
      <c r="A171" s="146">
        <v>4771</v>
      </c>
      <c r="B171" s="199" t="s">
        <v>563</v>
      </c>
      <c r="C171" s="200" t="s">
        <v>564</v>
      </c>
      <c r="D171" s="45">
        <f>SUM(E171:F171)-[1]Ekamutner!F97</f>
        <v>0</v>
      </c>
      <c r="E171" s="192">
        <v>210717.4</v>
      </c>
      <c r="F171" s="198">
        <v>0</v>
      </c>
      <c r="G171" s="45">
        <f>SUM(H171:I171)-[1]Ekamutner!I97</f>
        <v>0</v>
      </c>
      <c r="H171" s="192">
        <v>210717.4</v>
      </c>
      <c r="I171" s="198">
        <v>0</v>
      </c>
      <c r="J171" s="45">
        <f>SUM(K171:L171)-[1]Ekamutner!L97</f>
        <v>0</v>
      </c>
      <c r="K171" s="192">
        <v>48886.400000000001</v>
      </c>
      <c r="L171" s="198">
        <v>0</v>
      </c>
      <c r="M171" s="180"/>
    </row>
    <row r="172" spans="1:13" ht="36.75" customHeight="1">
      <c r="A172" s="146">
        <v>4772</v>
      </c>
      <c r="B172" s="207" t="s">
        <v>565</v>
      </c>
      <c r="C172" s="196" t="s">
        <v>378</v>
      </c>
      <c r="D172" s="45">
        <f>SUM(E172:F172)</f>
        <v>210717.4</v>
      </c>
      <c r="E172" s="192">
        <v>210717.4</v>
      </c>
      <c r="F172" s="198" t="s">
        <v>20</v>
      </c>
      <c r="G172" s="45">
        <f>SUM(H172:I172)</f>
        <v>210717.4</v>
      </c>
      <c r="H172" s="192">
        <v>210717.4</v>
      </c>
      <c r="I172" s="198" t="s">
        <v>20</v>
      </c>
      <c r="J172" s="45">
        <f>SUM(K172:L172)</f>
        <v>48886.400000000001</v>
      </c>
      <c r="K172" s="192">
        <v>48886.400000000001</v>
      </c>
      <c r="L172" s="198" t="s">
        <v>20</v>
      </c>
      <c r="M172" s="180"/>
    </row>
    <row r="173" spans="1:13" ht="53.25" customHeight="1">
      <c r="A173" s="146">
        <v>5000</v>
      </c>
      <c r="B173" s="215" t="s">
        <v>566</v>
      </c>
      <c r="C173" s="196" t="s">
        <v>378</v>
      </c>
      <c r="D173" s="192">
        <f>SUM(D175,D193,D199,D202)</f>
        <v>425083</v>
      </c>
      <c r="E173" s="198" t="s">
        <v>169</v>
      </c>
      <c r="F173" s="192">
        <f>SUM(F175,F193,F199,F202)</f>
        <v>425083</v>
      </c>
      <c r="G173" s="192">
        <f>SUM(G175,G193,G199,G202)</f>
        <v>425083</v>
      </c>
      <c r="H173" s="198" t="s">
        <v>169</v>
      </c>
      <c r="I173" s="192">
        <f>SUM(I175,I193,I199,I202)</f>
        <v>425083</v>
      </c>
      <c r="J173" s="192">
        <f>SUM(J175,J193,J199,J202)</f>
        <v>16449.668299999998</v>
      </c>
      <c r="K173" s="198" t="s">
        <v>169</v>
      </c>
      <c r="L173" s="192">
        <f>SUM(L175,L193,L199,L202)</f>
        <v>16449.668299999998</v>
      </c>
      <c r="M173" s="208"/>
    </row>
    <row r="174" spans="1:13">
      <c r="A174" s="146"/>
      <c r="B174" s="193" t="s">
        <v>376</v>
      </c>
      <c r="C174" s="191"/>
      <c r="D174" s="192"/>
      <c r="E174" s="192"/>
      <c r="F174" s="192"/>
      <c r="G174" s="192"/>
      <c r="H174" s="192"/>
      <c r="I174" s="192"/>
      <c r="J174" s="192"/>
      <c r="K174" s="192"/>
      <c r="L174" s="192"/>
      <c r="M174" s="180"/>
    </row>
    <row r="175" spans="1:13" ht="33" customHeight="1">
      <c r="A175" s="146">
        <v>5100</v>
      </c>
      <c r="B175" s="199" t="s">
        <v>567</v>
      </c>
      <c r="C175" s="196" t="s">
        <v>378</v>
      </c>
      <c r="D175" s="192">
        <f>SUM(D177,D182,D187)</f>
        <v>425083</v>
      </c>
      <c r="E175" s="198" t="s">
        <v>169</v>
      </c>
      <c r="F175" s="192">
        <f>SUM(F177,F182,F187)</f>
        <v>425083</v>
      </c>
      <c r="G175" s="192">
        <f>SUM(G177,G182,G187)</f>
        <v>425083</v>
      </c>
      <c r="H175" s="198" t="s">
        <v>169</v>
      </c>
      <c r="I175" s="192">
        <f>SUM(I177,I182,I187)</f>
        <v>425083</v>
      </c>
      <c r="J175" s="192">
        <f>SUM(J177,J182,J187)</f>
        <v>16449.668299999998</v>
      </c>
      <c r="K175" s="198" t="s">
        <v>169</v>
      </c>
      <c r="L175" s="192">
        <f>SUM(L177,L182,L187)</f>
        <v>16449.668299999998</v>
      </c>
      <c r="M175" s="180"/>
    </row>
    <row r="176" spans="1:13">
      <c r="A176" s="146"/>
      <c r="B176" s="193" t="s">
        <v>376</v>
      </c>
      <c r="C176" s="191"/>
      <c r="D176" s="192"/>
      <c r="E176" s="192"/>
      <c r="F176" s="192"/>
      <c r="G176" s="192"/>
      <c r="H176" s="192"/>
      <c r="I176" s="192"/>
      <c r="J176" s="192"/>
      <c r="K176" s="192"/>
      <c r="L176" s="192"/>
      <c r="M176" s="180"/>
    </row>
    <row r="177" spans="1:13" ht="32.25" customHeight="1">
      <c r="A177" s="146">
        <v>5110</v>
      </c>
      <c r="B177" s="201" t="s">
        <v>568</v>
      </c>
      <c r="C177" s="196" t="s">
        <v>378</v>
      </c>
      <c r="D177" s="192">
        <f>SUM(D179:D181)</f>
        <v>148083</v>
      </c>
      <c r="E177" s="192" t="s">
        <v>20</v>
      </c>
      <c r="F177" s="192">
        <f t="shared" ref="F177:L177" si="20">SUM(F179:F181)</f>
        <v>148083</v>
      </c>
      <c r="G177" s="192">
        <f t="shared" si="20"/>
        <v>148083</v>
      </c>
      <c r="H177" s="192" t="s">
        <v>20</v>
      </c>
      <c r="I177" s="192">
        <f t="shared" si="20"/>
        <v>148083</v>
      </c>
      <c r="J177" s="192">
        <f t="shared" si="20"/>
        <v>4000</v>
      </c>
      <c r="K177" s="192" t="s">
        <v>20</v>
      </c>
      <c r="L177" s="192">
        <f t="shared" si="20"/>
        <v>4000</v>
      </c>
      <c r="M177" s="180"/>
    </row>
    <row r="178" spans="1:13">
      <c r="A178" s="146"/>
      <c r="B178" s="193" t="s">
        <v>176</v>
      </c>
      <c r="C178" s="196"/>
      <c r="D178" s="192"/>
      <c r="E178" s="192"/>
      <c r="F178" s="198"/>
      <c r="G178" s="192"/>
      <c r="H178" s="192"/>
      <c r="I178" s="198"/>
      <c r="J178" s="192"/>
      <c r="K178" s="192"/>
      <c r="L178" s="198"/>
      <c r="M178" s="180"/>
    </row>
    <row r="179" spans="1:13" ht="24.75" customHeight="1">
      <c r="A179" s="146">
        <v>5111</v>
      </c>
      <c r="B179" s="199" t="s">
        <v>569</v>
      </c>
      <c r="C179" s="216" t="s">
        <v>570</v>
      </c>
      <c r="D179" s="45">
        <f>SUM(E179:F179)</f>
        <v>15000</v>
      </c>
      <c r="E179" s="198" t="s">
        <v>169</v>
      </c>
      <c r="F179" s="192">
        <v>15000</v>
      </c>
      <c r="G179" s="45">
        <f>SUM(H179:I179)</f>
        <v>15000</v>
      </c>
      <c r="H179" s="198" t="s">
        <v>169</v>
      </c>
      <c r="I179" s="192">
        <v>15000</v>
      </c>
      <c r="J179" s="45">
        <f>SUM(K179:L179)</f>
        <v>3000</v>
      </c>
      <c r="K179" s="198" t="s">
        <v>169</v>
      </c>
      <c r="L179" s="192">
        <v>3000</v>
      </c>
      <c r="M179" s="180"/>
    </row>
    <row r="180" spans="1:13" ht="25.5" customHeight="1">
      <c r="A180" s="146">
        <v>5112</v>
      </c>
      <c r="B180" s="199" t="s">
        <v>571</v>
      </c>
      <c r="C180" s="216" t="s">
        <v>572</v>
      </c>
      <c r="D180" s="45">
        <f>SUM(E180:F180)</f>
        <v>29260</v>
      </c>
      <c r="E180" s="198" t="s">
        <v>169</v>
      </c>
      <c r="F180" s="192">
        <v>29260</v>
      </c>
      <c r="G180" s="45">
        <f>SUM(H180:I180)</f>
        <v>29260</v>
      </c>
      <c r="H180" s="198" t="s">
        <v>169</v>
      </c>
      <c r="I180" s="192">
        <v>29260</v>
      </c>
      <c r="J180" s="45">
        <f>SUM(K180:L180)</f>
        <v>0</v>
      </c>
      <c r="K180" s="198" t="s">
        <v>169</v>
      </c>
      <c r="L180" s="192">
        <v>0</v>
      </c>
      <c r="M180" s="180"/>
    </row>
    <row r="181" spans="1:13" ht="31.5" customHeight="1">
      <c r="A181" s="146">
        <v>5113</v>
      </c>
      <c r="B181" s="199" t="s">
        <v>573</v>
      </c>
      <c r="C181" s="216" t="s">
        <v>574</v>
      </c>
      <c r="D181" s="45">
        <f>SUM(E181:F181)</f>
        <v>103823</v>
      </c>
      <c r="E181" s="198" t="s">
        <v>169</v>
      </c>
      <c r="F181" s="192">
        <v>103823</v>
      </c>
      <c r="G181" s="45">
        <f>SUM(H181:I181)</f>
        <v>103823</v>
      </c>
      <c r="H181" s="198" t="s">
        <v>169</v>
      </c>
      <c r="I181" s="192">
        <v>103823</v>
      </c>
      <c r="J181" s="45">
        <f>SUM(K181:L181)</f>
        <v>1000</v>
      </c>
      <c r="K181" s="198" t="s">
        <v>169</v>
      </c>
      <c r="L181" s="192">
        <v>1000</v>
      </c>
      <c r="M181" s="180"/>
    </row>
    <row r="182" spans="1:13" ht="29.25" customHeight="1">
      <c r="A182" s="146">
        <v>5120</v>
      </c>
      <c r="B182" s="201" t="s">
        <v>575</v>
      </c>
      <c r="C182" s="196" t="s">
        <v>378</v>
      </c>
      <c r="D182" s="192">
        <f>SUM(D184:D186)</f>
        <v>229000</v>
      </c>
      <c r="E182" s="192" t="s">
        <v>20</v>
      </c>
      <c r="F182" s="192">
        <f t="shared" ref="F182:L182" si="21">SUM(F184:F186)</f>
        <v>229000</v>
      </c>
      <c r="G182" s="192">
        <f t="shared" si="21"/>
        <v>229000</v>
      </c>
      <c r="H182" s="192" t="s">
        <v>20</v>
      </c>
      <c r="I182" s="192">
        <f t="shared" si="21"/>
        <v>229000</v>
      </c>
      <c r="J182" s="192">
        <f t="shared" si="21"/>
        <v>9169.7999999999993</v>
      </c>
      <c r="K182" s="192" t="s">
        <v>20</v>
      </c>
      <c r="L182" s="192">
        <f t="shared" si="21"/>
        <v>9169.7999999999993</v>
      </c>
      <c r="M182" s="180"/>
    </row>
    <row r="183" spans="1:13">
      <c r="A183" s="146"/>
      <c r="B183" s="217" t="s">
        <v>176</v>
      </c>
      <c r="C183" s="196"/>
      <c r="D183" s="192"/>
      <c r="E183" s="192"/>
      <c r="F183" s="198"/>
      <c r="G183" s="192"/>
      <c r="H183" s="192"/>
      <c r="I183" s="198"/>
      <c r="J183" s="192"/>
      <c r="K183" s="192"/>
      <c r="L183" s="198"/>
      <c r="M183" s="180"/>
    </row>
    <row r="184" spans="1:13" ht="21" customHeight="1">
      <c r="A184" s="146">
        <v>5121</v>
      </c>
      <c r="B184" s="199" t="s">
        <v>576</v>
      </c>
      <c r="C184" s="216" t="s">
        <v>577</v>
      </c>
      <c r="D184" s="45">
        <f>SUM(E184:F184)</f>
        <v>40000</v>
      </c>
      <c r="E184" s="198" t="s">
        <v>169</v>
      </c>
      <c r="F184" s="192">
        <v>40000</v>
      </c>
      <c r="G184" s="45">
        <f>SUM(H184:I184)</f>
        <v>40000</v>
      </c>
      <c r="H184" s="198" t="s">
        <v>169</v>
      </c>
      <c r="I184" s="192">
        <v>40000</v>
      </c>
      <c r="J184" s="45">
        <f>SUM(K184:L184)</f>
        <v>6412</v>
      </c>
      <c r="K184" s="198" t="s">
        <v>169</v>
      </c>
      <c r="L184" s="192">
        <v>6412</v>
      </c>
      <c r="M184" s="180"/>
    </row>
    <row r="185" spans="1:13" ht="20.25" customHeight="1">
      <c r="A185" s="146">
        <v>5122</v>
      </c>
      <c r="B185" s="199" t="s">
        <v>578</v>
      </c>
      <c r="C185" s="216" t="s">
        <v>579</v>
      </c>
      <c r="D185" s="45">
        <f>SUM(E185:F185)</f>
        <v>55000</v>
      </c>
      <c r="E185" s="198" t="s">
        <v>169</v>
      </c>
      <c r="F185" s="192">
        <v>55000</v>
      </c>
      <c r="G185" s="45">
        <f>SUM(H185:I185)</f>
        <v>55000</v>
      </c>
      <c r="H185" s="198" t="s">
        <v>169</v>
      </c>
      <c r="I185" s="192">
        <v>55000</v>
      </c>
      <c r="J185" s="45">
        <f>SUM(K185:L185)</f>
        <v>1660</v>
      </c>
      <c r="K185" s="198" t="s">
        <v>169</v>
      </c>
      <c r="L185" s="192">
        <v>1660</v>
      </c>
      <c r="M185" s="180"/>
    </row>
    <row r="186" spans="1:13" ht="20.25" customHeight="1">
      <c r="A186" s="146">
        <v>5123</v>
      </c>
      <c r="B186" s="199" t="s">
        <v>580</v>
      </c>
      <c r="C186" s="216" t="s">
        <v>581</v>
      </c>
      <c r="D186" s="45">
        <f>SUM(E186:F186)</f>
        <v>134000</v>
      </c>
      <c r="E186" s="198" t="s">
        <v>169</v>
      </c>
      <c r="F186" s="192">
        <v>134000</v>
      </c>
      <c r="G186" s="45">
        <f>SUM(H186:I186)</f>
        <v>134000</v>
      </c>
      <c r="H186" s="198" t="s">
        <v>169</v>
      </c>
      <c r="I186" s="192">
        <v>134000</v>
      </c>
      <c r="J186" s="45">
        <f>SUM(K186:L186)</f>
        <v>1097.8</v>
      </c>
      <c r="K186" s="198" t="s">
        <v>169</v>
      </c>
      <c r="L186" s="192">
        <v>1097.8</v>
      </c>
      <c r="M186" s="180"/>
    </row>
    <row r="187" spans="1:13" ht="42.75" customHeight="1">
      <c r="A187" s="146">
        <v>5130</v>
      </c>
      <c r="B187" s="201" t="s">
        <v>582</v>
      </c>
      <c r="C187" s="196" t="s">
        <v>378</v>
      </c>
      <c r="D187" s="192">
        <f>SUM(D189:D192)</f>
        <v>48000</v>
      </c>
      <c r="E187" s="192" t="s">
        <v>20</v>
      </c>
      <c r="F187" s="192">
        <f t="shared" ref="F187:L187" si="22">SUM(F189:F192)</f>
        <v>48000</v>
      </c>
      <c r="G187" s="192">
        <f t="shared" si="22"/>
        <v>48000</v>
      </c>
      <c r="H187" s="192" t="s">
        <v>20</v>
      </c>
      <c r="I187" s="192">
        <f t="shared" si="22"/>
        <v>48000</v>
      </c>
      <c r="J187" s="192">
        <f t="shared" si="22"/>
        <v>3279.8683000000001</v>
      </c>
      <c r="K187" s="192" t="s">
        <v>20</v>
      </c>
      <c r="L187" s="192">
        <f t="shared" si="22"/>
        <v>3279.8683000000001</v>
      </c>
      <c r="M187" s="180"/>
    </row>
    <row r="188" spans="1:13">
      <c r="A188" s="146"/>
      <c r="B188" s="193" t="s">
        <v>176</v>
      </c>
      <c r="C188" s="196"/>
      <c r="D188" s="192"/>
      <c r="E188" s="192"/>
      <c r="F188" s="198"/>
      <c r="G188" s="192"/>
      <c r="H188" s="192"/>
      <c r="I188" s="198"/>
      <c r="J188" s="192"/>
      <c r="K188" s="192"/>
      <c r="L188" s="198"/>
      <c r="M188" s="180"/>
    </row>
    <row r="189" spans="1:13" ht="17.25" customHeight="1">
      <c r="A189" s="146">
        <v>5131</v>
      </c>
      <c r="B189" s="199" t="s">
        <v>583</v>
      </c>
      <c r="C189" s="216" t="s">
        <v>584</v>
      </c>
      <c r="D189" s="45">
        <f>SUM(E189:F189)</f>
        <v>10000</v>
      </c>
      <c r="E189" s="198" t="s">
        <v>169</v>
      </c>
      <c r="F189" s="192">
        <v>10000</v>
      </c>
      <c r="G189" s="45">
        <f>SUM(H189:I189)</f>
        <v>10000</v>
      </c>
      <c r="H189" s="198" t="s">
        <v>169</v>
      </c>
      <c r="I189" s="192">
        <v>10000</v>
      </c>
      <c r="J189" s="45">
        <f>SUM(K189:L189)</f>
        <v>0</v>
      </c>
      <c r="K189" s="198" t="s">
        <v>169</v>
      </c>
      <c r="L189" s="192">
        <v>0</v>
      </c>
      <c r="M189" s="180"/>
    </row>
    <row r="190" spans="1:13" ht="26.25" customHeight="1">
      <c r="A190" s="146">
        <v>5132</v>
      </c>
      <c r="B190" s="199" t="s">
        <v>585</v>
      </c>
      <c r="C190" s="216" t="s">
        <v>586</v>
      </c>
      <c r="D190" s="45">
        <f>SUM(E190:F190)</f>
        <v>3000</v>
      </c>
      <c r="E190" s="198" t="s">
        <v>169</v>
      </c>
      <c r="F190" s="192">
        <v>3000</v>
      </c>
      <c r="G190" s="45">
        <f>SUM(H190:I190)</f>
        <v>3000</v>
      </c>
      <c r="H190" s="198" t="s">
        <v>169</v>
      </c>
      <c r="I190" s="192">
        <v>3000</v>
      </c>
      <c r="J190" s="45">
        <f>SUM(K190:L190)</f>
        <v>2999.8683000000001</v>
      </c>
      <c r="K190" s="198" t="s">
        <v>169</v>
      </c>
      <c r="L190" s="192">
        <v>2999.8683000000001</v>
      </c>
      <c r="M190" s="180"/>
    </row>
    <row r="191" spans="1:13" ht="24" customHeight="1">
      <c r="A191" s="146">
        <v>5133</v>
      </c>
      <c r="B191" s="199" t="s">
        <v>587</v>
      </c>
      <c r="C191" s="216" t="s">
        <v>588</v>
      </c>
      <c r="D191" s="45">
        <f>SUM(E191:F191)</f>
        <v>0</v>
      </c>
      <c r="E191" s="198" t="s">
        <v>20</v>
      </c>
      <c r="F191" s="192">
        <v>0</v>
      </c>
      <c r="G191" s="45">
        <f>SUM(H191:I191)</f>
        <v>0</v>
      </c>
      <c r="H191" s="198" t="s">
        <v>20</v>
      </c>
      <c r="I191" s="192">
        <v>0</v>
      </c>
      <c r="J191" s="45">
        <f>SUM(K191:L191)</f>
        <v>0</v>
      </c>
      <c r="K191" s="198" t="s">
        <v>20</v>
      </c>
      <c r="L191" s="192">
        <v>0</v>
      </c>
      <c r="M191" s="180"/>
    </row>
    <row r="192" spans="1:13" ht="24" customHeight="1">
      <c r="A192" s="146">
        <v>5134</v>
      </c>
      <c r="B192" s="199" t="s">
        <v>589</v>
      </c>
      <c r="C192" s="216" t="s">
        <v>590</v>
      </c>
      <c r="D192" s="45">
        <f>SUM(E192:F192)</f>
        <v>35000</v>
      </c>
      <c r="E192" s="198" t="s">
        <v>20</v>
      </c>
      <c r="F192" s="192">
        <v>35000</v>
      </c>
      <c r="G192" s="45">
        <f>SUM(H192:I192)</f>
        <v>35000</v>
      </c>
      <c r="H192" s="198" t="s">
        <v>20</v>
      </c>
      <c r="I192" s="192">
        <v>35000</v>
      </c>
      <c r="J192" s="45">
        <f>SUM(K192:L192)</f>
        <v>280</v>
      </c>
      <c r="K192" s="198" t="s">
        <v>20</v>
      </c>
      <c r="L192" s="192">
        <v>280</v>
      </c>
      <c r="M192" s="180"/>
    </row>
    <row r="193" spans="1:13" ht="25.5" customHeight="1">
      <c r="A193" s="146">
        <v>5200</v>
      </c>
      <c r="B193" s="201" t="s">
        <v>591</v>
      </c>
      <c r="C193" s="196" t="s">
        <v>378</v>
      </c>
      <c r="D193" s="192">
        <f>SUM(D195:D198)</f>
        <v>0</v>
      </c>
      <c r="E193" s="198" t="s">
        <v>169</v>
      </c>
      <c r="F193" s="192">
        <f>SUM(F195:F198)</f>
        <v>0</v>
      </c>
      <c r="G193" s="192">
        <f>SUM(G195:G198)</f>
        <v>0</v>
      </c>
      <c r="H193" s="198" t="s">
        <v>169</v>
      </c>
      <c r="I193" s="192">
        <f>SUM(I195:I198)</f>
        <v>0</v>
      </c>
      <c r="J193" s="192">
        <f>SUM(J195:J198)</f>
        <v>0</v>
      </c>
      <c r="K193" s="198" t="s">
        <v>169</v>
      </c>
      <c r="L193" s="192">
        <f>SUM(L195:L198)</f>
        <v>0</v>
      </c>
      <c r="M193" s="180"/>
    </row>
    <row r="194" spans="1:13">
      <c r="A194" s="146"/>
      <c r="B194" s="193" t="s">
        <v>376</v>
      </c>
      <c r="C194" s="191"/>
      <c r="D194" s="192"/>
      <c r="E194" s="192"/>
      <c r="F194" s="192"/>
      <c r="G194" s="192"/>
      <c r="H194" s="192"/>
      <c r="I194" s="192"/>
      <c r="J194" s="192"/>
      <c r="K194" s="192"/>
      <c r="L194" s="192"/>
      <c r="M194" s="180"/>
    </row>
    <row r="195" spans="1:13" ht="28.5" customHeight="1">
      <c r="A195" s="146">
        <v>5211</v>
      </c>
      <c r="B195" s="199" t="s">
        <v>592</v>
      </c>
      <c r="C195" s="216" t="s">
        <v>593</v>
      </c>
      <c r="D195" s="45">
        <f>SUM(E195:F195)</f>
        <v>0</v>
      </c>
      <c r="E195" s="198" t="s">
        <v>169</v>
      </c>
      <c r="F195" s="192">
        <v>0</v>
      </c>
      <c r="G195" s="45">
        <f>SUM(H195:I195)</f>
        <v>0</v>
      </c>
      <c r="H195" s="198" t="s">
        <v>169</v>
      </c>
      <c r="I195" s="192">
        <v>0</v>
      </c>
      <c r="J195" s="45">
        <f>SUM(K195:L195)</f>
        <v>0</v>
      </c>
      <c r="K195" s="198" t="s">
        <v>169</v>
      </c>
      <c r="L195" s="192">
        <v>0</v>
      </c>
      <c r="M195" s="180"/>
    </row>
    <row r="196" spans="1:13" ht="25.5" customHeight="1">
      <c r="A196" s="146">
        <v>5221</v>
      </c>
      <c r="B196" s="199" t="s">
        <v>594</v>
      </c>
      <c r="C196" s="216" t="s">
        <v>595</v>
      </c>
      <c r="D196" s="45">
        <f>SUM(E196:F196)</f>
        <v>0</v>
      </c>
      <c r="E196" s="198" t="s">
        <v>169</v>
      </c>
      <c r="F196" s="192">
        <v>0</v>
      </c>
      <c r="G196" s="45">
        <f>SUM(H196:I196)</f>
        <v>0</v>
      </c>
      <c r="H196" s="198" t="s">
        <v>169</v>
      </c>
      <c r="I196" s="192">
        <v>0</v>
      </c>
      <c r="J196" s="45">
        <f>SUM(K196:L196)</f>
        <v>0</v>
      </c>
      <c r="K196" s="198" t="s">
        <v>169</v>
      </c>
      <c r="L196" s="192">
        <v>0</v>
      </c>
      <c r="M196" s="180"/>
    </row>
    <row r="197" spans="1:13" ht="21" customHeight="1">
      <c r="A197" s="146">
        <v>5231</v>
      </c>
      <c r="B197" s="199" t="s">
        <v>596</v>
      </c>
      <c r="C197" s="216" t="s">
        <v>597</v>
      </c>
      <c r="D197" s="45">
        <f>SUM(E197:F197)</f>
        <v>0</v>
      </c>
      <c r="E197" s="198" t="s">
        <v>169</v>
      </c>
      <c r="F197" s="192">
        <v>0</v>
      </c>
      <c r="G197" s="45">
        <f>SUM(H197:I197)</f>
        <v>0</v>
      </c>
      <c r="H197" s="198" t="s">
        <v>169</v>
      </c>
      <c r="I197" s="192">
        <v>0</v>
      </c>
      <c r="J197" s="45">
        <f>SUM(K197:L197)</f>
        <v>0</v>
      </c>
      <c r="K197" s="198" t="s">
        <v>169</v>
      </c>
      <c r="L197" s="192">
        <v>0</v>
      </c>
      <c r="M197" s="180"/>
    </row>
    <row r="198" spans="1:13" ht="22.5" customHeight="1">
      <c r="A198" s="146">
        <v>5241</v>
      </c>
      <c r="B198" s="199" t="s">
        <v>598</v>
      </c>
      <c r="C198" s="216" t="s">
        <v>599</v>
      </c>
      <c r="D198" s="45">
        <f>SUM(E198:F198)</f>
        <v>0</v>
      </c>
      <c r="E198" s="198" t="s">
        <v>169</v>
      </c>
      <c r="F198" s="192">
        <v>0</v>
      </c>
      <c r="G198" s="45">
        <f>SUM(H198:I198)</f>
        <v>0</v>
      </c>
      <c r="H198" s="198" t="s">
        <v>169</v>
      </c>
      <c r="I198" s="192">
        <v>0</v>
      </c>
      <c r="J198" s="45">
        <f>SUM(K198:L198)</f>
        <v>0</v>
      </c>
      <c r="K198" s="198" t="s">
        <v>169</v>
      </c>
      <c r="L198" s="192">
        <v>0</v>
      </c>
      <c r="M198" s="180"/>
    </row>
    <row r="199" spans="1:13" ht="24" customHeight="1">
      <c r="A199" s="146">
        <v>5300</v>
      </c>
      <c r="B199" s="201" t="s">
        <v>600</v>
      </c>
      <c r="C199" s="196" t="s">
        <v>378</v>
      </c>
      <c r="D199" s="192">
        <f>SUM(D201)</f>
        <v>0</v>
      </c>
      <c r="E199" s="198" t="s">
        <v>169</v>
      </c>
      <c r="F199" s="192">
        <f>SUM(F201)</f>
        <v>0</v>
      </c>
      <c r="G199" s="192">
        <f>SUM(G201)</f>
        <v>0</v>
      </c>
      <c r="H199" s="198" t="s">
        <v>169</v>
      </c>
      <c r="I199" s="192">
        <f>SUM(I201)</f>
        <v>0</v>
      </c>
      <c r="J199" s="192">
        <f>SUM(J201)</f>
        <v>0</v>
      </c>
      <c r="K199" s="198" t="s">
        <v>169</v>
      </c>
      <c r="L199" s="192">
        <f>SUM(L201)</f>
        <v>0</v>
      </c>
      <c r="M199" s="180"/>
    </row>
    <row r="200" spans="1:13">
      <c r="A200" s="146"/>
      <c r="B200" s="193" t="s">
        <v>376</v>
      </c>
      <c r="C200" s="191"/>
      <c r="D200" s="192"/>
      <c r="E200" s="192"/>
      <c r="F200" s="192"/>
      <c r="G200" s="192"/>
      <c r="H200" s="192"/>
      <c r="I200" s="192"/>
      <c r="J200" s="192"/>
      <c r="K200" s="192"/>
      <c r="L200" s="192"/>
      <c r="M200" s="180"/>
    </row>
    <row r="201" spans="1:13" ht="20.25" customHeight="1">
      <c r="A201" s="146">
        <v>5311</v>
      </c>
      <c r="B201" s="199" t="s">
        <v>601</v>
      </c>
      <c r="C201" s="216" t="s">
        <v>602</v>
      </c>
      <c r="D201" s="45">
        <f>SUM(E201:F201)</f>
        <v>0</v>
      </c>
      <c r="E201" s="198" t="s">
        <v>169</v>
      </c>
      <c r="F201" s="192">
        <v>0</v>
      </c>
      <c r="G201" s="45">
        <f>SUM(H201:I201)</f>
        <v>0</v>
      </c>
      <c r="H201" s="198" t="s">
        <v>169</v>
      </c>
      <c r="I201" s="192">
        <v>0</v>
      </c>
      <c r="J201" s="45">
        <f>SUM(K201:L201)</f>
        <v>0</v>
      </c>
      <c r="K201" s="198" t="s">
        <v>169</v>
      </c>
      <c r="L201" s="192">
        <v>0</v>
      </c>
      <c r="M201" s="180"/>
    </row>
    <row r="202" spans="1:13" ht="28.5" customHeight="1">
      <c r="A202" s="146">
        <v>5400</v>
      </c>
      <c r="B202" s="201" t="s">
        <v>603</v>
      </c>
      <c r="C202" s="196" t="s">
        <v>378</v>
      </c>
      <c r="D202" s="192">
        <f>SUM(D204:D207)</f>
        <v>0</v>
      </c>
      <c r="E202" s="198" t="s">
        <v>169</v>
      </c>
      <c r="F202" s="192">
        <f>SUM(F204:F207)</f>
        <v>0</v>
      </c>
      <c r="G202" s="192">
        <f>SUM(G204:G207)</f>
        <v>0</v>
      </c>
      <c r="H202" s="198" t="s">
        <v>169</v>
      </c>
      <c r="I202" s="192">
        <f>SUM(I204:I207)</f>
        <v>0</v>
      </c>
      <c r="J202" s="192">
        <f>SUM(J204:J207)</f>
        <v>0</v>
      </c>
      <c r="K202" s="198" t="s">
        <v>169</v>
      </c>
      <c r="L202" s="192">
        <f>SUM(L204:L207)</f>
        <v>0</v>
      </c>
      <c r="M202" s="180"/>
    </row>
    <row r="203" spans="1:13">
      <c r="A203" s="146"/>
      <c r="B203" s="193" t="s">
        <v>376</v>
      </c>
      <c r="C203" s="191"/>
      <c r="D203" s="192"/>
      <c r="E203" s="192"/>
      <c r="F203" s="192"/>
      <c r="G203" s="192"/>
      <c r="H203" s="192"/>
      <c r="I203" s="192"/>
      <c r="J203" s="192"/>
      <c r="K203" s="192"/>
      <c r="L203" s="192"/>
      <c r="M203" s="180"/>
    </row>
    <row r="204" spans="1:13">
      <c r="A204" s="146">
        <v>5411</v>
      </c>
      <c r="B204" s="199" t="s">
        <v>604</v>
      </c>
      <c r="C204" s="216" t="s">
        <v>605</v>
      </c>
      <c r="D204" s="45">
        <f>SUM(E204:F204)</f>
        <v>0</v>
      </c>
      <c r="E204" s="198" t="s">
        <v>169</v>
      </c>
      <c r="F204" s="192">
        <v>0</v>
      </c>
      <c r="G204" s="45">
        <f>SUM(H204:I204)</f>
        <v>0</v>
      </c>
      <c r="H204" s="198" t="s">
        <v>169</v>
      </c>
      <c r="I204" s="192">
        <v>0</v>
      </c>
      <c r="J204" s="45">
        <f>SUM(K204:L204)</f>
        <v>0</v>
      </c>
      <c r="K204" s="198" t="s">
        <v>169</v>
      </c>
      <c r="L204" s="192">
        <v>0</v>
      </c>
      <c r="M204" s="180"/>
    </row>
    <row r="205" spans="1:13" ht="21" customHeight="1">
      <c r="A205" s="146">
        <v>5421</v>
      </c>
      <c r="B205" s="199" t="s">
        <v>606</v>
      </c>
      <c r="C205" s="216" t="s">
        <v>607</v>
      </c>
      <c r="D205" s="45">
        <f>SUM(E205:F205)</f>
        <v>0</v>
      </c>
      <c r="E205" s="198" t="s">
        <v>169</v>
      </c>
      <c r="F205" s="192">
        <v>0</v>
      </c>
      <c r="G205" s="45">
        <f>SUM(H205:I205)</f>
        <v>0</v>
      </c>
      <c r="H205" s="198" t="s">
        <v>169</v>
      </c>
      <c r="I205" s="192">
        <v>0</v>
      </c>
      <c r="J205" s="45">
        <f>SUM(K205:L205)</f>
        <v>0</v>
      </c>
      <c r="K205" s="198" t="s">
        <v>169</v>
      </c>
      <c r="L205" s="192">
        <v>0</v>
      </c>
      <c r="M205" s="180"/>
    </row>
    <row r="206" spans="1:13" ht="17.25" customHeight="1">
      <c r="A206" s="146">
        <v>5431</v>
      </c>
      <c r="B206" s="199" t="s">
        <v>608</v>
      </c>
      <c r="C206" s="216" t="s">
        <v>609</v>
      </c>
      <c r="D206" s="45">
        <f>SUM(E206:F206)</f>
        <v>0</v>
      </c>
      <c r="E206" s="198" t="s">
        <v>169</v>
      </c>
      <c r="F206" s="192">
        <v>0</v>
      </c>
      <c r="G206" s="45">
        <f>SUM(H206:I206)</f>
        <v>0</v>
      </c>
      <c r="H206" s="198" t="s">
        <v>169</v>
      </c>
      <c r="I206" s="192">
        <v>0</v>
      </c>
      <c r="J206" s="45">
        <f>SUM(K206:L206)</f>
        <v>0</v>
      </c>
      <c r="K206" s="198" t="s">
        <v>169</v>
      </c>
      <c r="L206" s="192">
        <v>0</v>
      </c>
      <c r="M206" s="180"/>
    </row>
    <row r="207" spans="1:13" ht="22.5" customHeight="1">
      <c r="A207" s="146">
        <v>5441</v>
      </c>
      <c r="B207" s="218" t="s">
        <v>610</v>
      </c>
      <c r="C207" s="216" t="s">
        <v>611</v>
      </c>
      <c r="D207" s="45">
        <f>SUM(E207:F207)</f>
        <v>0</v>
      </c>
      <c r="E207" s="198" t="s">
        <v>169</v>
      </c>
      <c r="F207" s="192">
        <v>0</v>
      </c>
      <c r="G207" s="45">
        <f>SUM(H207:I207)</f>
        <v>0</v>
      </c>
      <c r="H207" s="198" t="s">
        <v>169</v>
      </c>
      <c r="I207" s="192">
        <v>0</v>
      </c>
      <c r="J207" s="45">
        <f>SUM(K207:L207)</f>
        <v>0</v>
      </c>
      <c r="K207" s="198" t="s">
        <v>169</v>
      </c>
      <c r="L207" s="192">
        <v>0</v>
      </c>
      <c r="M207" s="180"/>
    </row>
    <row r="208" spans="1:13" ht="43.5" customHeight="1">
      <c r="A208" s="219" t="s">
        <v>612</v>
      </c>
      <c r="B208" s="220" t="s">
        <v>613</v>
      </c>
      <c r="C208" s="219" t="s">
        <v>378</v>
      </c>
      <c r="D208" s="45">
        <f>SUM(D210,D215,D223,D226)</f>
        <v>-100000</v>
      </c>
      <c r="E208" s="45" t="s">
        <v>614</v>
      </c>
      <c r="F208" s="45">
        <f>SUM(F210,F215,F223,F226)</f>
        <v>-100000</v>
      </c>
      <c r="G208" s="45">
        <f>SUM(G210,G215,G223,G226)</f>
        <v>-100000</v>
      </c>
      <c r="H208" s="45" t="s">
        <v>614</v>
      </c>
      <c r="I208" s="45">
        <f>SUM(I210,I215,I223,I226)</f>
        <v>-100000</v>
      </c>
      <c r="J208" s="45">
        <f>SUM(J210,J215,J223,J226)</f>
        <v>-44520.7143</v>
      </c>
      <c r="K208" s="45" t="s">
        <v>614</v>
      </c>
      <c r="L208" s="45">
        <f>SUM(L210,L215,L223,L226)</f>
        <v>-44520.7143</v>
      </c>
      <c r="M208" s="14"/>
    </row>
    <row r="209" spans="1:13">
      <c r="A209" s="219"/>
      <c r="B209" s="221" t="s">
        <v>11</v>
      </c>
      <c r="C209" s="219"/>
      <c r="D209" s="45"/>
      <c r="E209" s="45"/>
      <c r="F209" s="45"/>
      <c r="G209" s="45"/>
      <c r="H209" s="45"/>
      <c r="I209" s="45"/>
      <c r="J209" s="45"/>
      <c r="K209" s="45"/>
      <c r="L209" s="45"/>
      <c r="M209" s="14"/>
    </row>
    <row r="210" spans="1:13" ht="31.5" customHeight="1">
      <c r="A210" s="222" t="s">
        <v>615</v>
      </c>
      <c r="B210" s="223" t="s">
        <v>616</v>
      </c>
      <c r="C210" s="224" t="s">
        <v>378</v>
      </c>
      <c r="D210" s="45">
        <f>SUM(D212:D214)</f>
        <v>-17650</v>
      </c>
      <c r="E210" s="45" t="s">
        <v>614</v>
      </c>
      <c r="F210" s="45">
        <f>SUM(F212:F214)</f>
        <v>-17650</v>
      </c>
      <c r="G210" s="45">
        <f>SUM(G212:G214)</f>
        <v>-17650</v>
      </c>
      <c r="H210" s="45" t="s">
        <v>614</v>
      </c>
      <c r="I210" s="45">
        <f>SUM(I212:I214)</f>
        <v>-17650</v>
      </c>
      <c r="J210" s="45">
        <f>SUM(J212:J214)</f>
        <v>-3047.2712999999999</v>
      </c>
      <c r="K210" s="45" t="s">
        <v>614</v>
      </c>
      <c r="L210" s="45">
        <f>SUM(L212:L214)</f>
        <v>-3047.2712999999999</v>
      </c>
      <c r="M210" s="15"/>
    </row>
    <row r="211" spans="1:13">
      <c r="A211" s="222"/>
      <c r="B211" s="221" t="s">
        <v>11</v>
      </c>
      <c r="C211" s="224"/>
      <c r="D211" s="45"/>
      <c r="E211" s="45"/>
      <c r="F211" s="45"/>
      <c r="G211" s="45"/>
      <c r="H211" s="45"/>
      <c r="I211" s="45"/>
      <c r="J211" s="45"/>
      <c r="K211" s="45"/>
      <c r="L211" s="45"/>
      <c r="M211" s="15"/>
    </row>
    <row r="212" spans="1:13" ht="26.25" customHeight="1">
      <c r="A212" s="222" t="s">
        <v>617</v>
      </c>
      <c r="B212" s="225" t="s">
        <v>618</v>
      </c>
      <c r="C212" s="222" t="s">
        <v>619</v>
      </c>
      <c r="D212" s="45">
        <f>SUM(E212:F212)</f>
        <v>0</v>
      </c>
      <c r="E212" s="45" t="s">
        <v>20</v>
      </c>
      <c r="F212" s="45">
        <v>0</v>
      </c>
      <c r="G212" s="45">
        <f>SUM(H212:I212)</f>
        <v>0</v>
      </c>
      <c r="H212" s="45" t="s">
        <v>20</v>
      </c>
      <c r="I212" s="45">
        <v>0</v>
      </c>
      <c r="J212" s="45">
        <f>SUM(K212:L212)</f>
        <v>0</v>
      </c>
      <c r="K212" s="45" t="s">
        <v>20</v>
      </c>
      <c r="L212" s="45">
        <v>0</v>
      </c>
      <c r="M212" s="15"/>
    </row>
    <row r="213" spans="1:13" ht="24.75" customHeight="1">
      <c r="A213" s="222" t="s">
        <v>620</v>
      </c>
      <c r="B213" s="225" t="s">
        <v>621</v>
      </c>
      <c r="C213" s="222" t="s">
        <v>622</v>
      </c>
      <c r="D213" s="45">
        <f>SUM(E213:F213)</f>
        <v>0</v>
      </c>
      <c r="E213" s="45" t="s">
        <v>20</v>
      </c>
      <c r="F213" s="226">
        <v>0</v>
      </c>
      <c r="G213" s="45">
        <f>SUM(H213:I213)</f>
        <v>0</v>
      </c>
      <c r="H213" s="45" t="s">
        <v>20</v>
      </c>
      <c r="I213" s="226">
        <v>0</v>
      </c>
      <c r="J213" s="45">
        <f>SUM(K213:L213)</f>
        <v>0</v>
      </c>
      <c r="K213" s="45" t="s">
        <v>20</v>
      </c>
      <c r="L213" s="226">
        <v>0</v>
      </c>
      <c r="M213" s="227"/>
    </row>
    <row r="214" spans="1:13" ht="26.25" customHeight="1">
      <c r="A214" s="57" t="s">
        <v>623</v>
      </c>
      <c r="B214" s="225" t="s">
        <v>624</v>
      </c>
      <c r="C214" s="222" t="s">
        <v>625</v>
      </c>
      <c r="D214" s="45">
        <f>SUM(E214:F214)</f>
        <v>-17650</v>
      </c>
      <c r="E214" s="45" t="s">
        <v>614</v>
      </c>
      <c r="F214" s="45">
        <v>-17650</v>
      </c>
      <c r="G214" s="45">
        <f>SUM(H214:I214)</f>
        <v>-17650</v>
      </c>
      <c r="H214" s="45" t="s">
        <v>614</v>
      </c>
      <c r="I214" s="45">
        <v>-17650</v>
      </c>
      <c r="J214" s="45">
        <f>SUM(K214:L214)</f>
        <v>-3047.2712999999999</v>
      </c>
      <c r="K214" s="45" t="s">
        <v>614</v>
      </c>
      <c r="L214" s="45">
        <v>-3047.2712999999999</v>
      </c>
      <c r="M214" s="15"/>
    </row>
    <row r="215" spans="1:13" ht="31.5" customHeight="1">
      <c r="A215" s="57" t="s">
        <v>626</v>
      </c>
      <c r="B215" s="223" t="s">
        <v>627</v>
      </c>
      <c r="C215" s="224" t="s">
        <v>378</v>
      </c>
      <c r="D215" s="45">
        <f>SUM(D217:D218)</f>
        <v>0</v>
      </c>
      <c r="E215" s="45" t="s">
        <v>614</v>
      </c>
      <c r="F215" s="45">
        <f>SUM(F217:F218)</f>
        <v>0</v>
      </c>
      <c r="G215" s="45">
        <f>SUM(G217:G218)</f>
        <v>0</v>
      </c>
      <c r="H215" s="45" t="s">
        <v>614</v>
      </c>
      <c r="I215" s="45">
        <f>SUM(I217:I218)</f>
        <v>0</v>
      </c>
      <c r="J215" s="45">
        <f>SUM(J217:J218)</f>
        <v>0</v>
      </c>
      <c r="K215" s="45" t="s">
        <v>614</v>
      </c>
      <c r="L215" s="45">
        <f>SUM(L217:L218)</f>
        <v>0</v>
      </c>
      <c r="M215" s="15"/>
    </row>
    <row r="216" spans="1:13">
      <c r="A216" s="57"/>
      <c r="B216" s="221" t="s">
        <v>11</v>
      </c>
      <c r="C216" s="224"/>
      <c r="D216" s="45"/>
      <c r="E216" s="45"/>
      <c r="F216" s="45"/>
      <c r="G216" s="45"/>
      <c r="H216" s="45"/>
      <c r="I216" s="45"/>
      <c r="J216" s="45"/>
      <c r="K216" s="45"/>
      <c r="L216" s="45"/>
      <c r="M216" s="15"/>
    </row>
    <row r="217" spans="1:13" ht="33.75" customHeight="1">
      <c r="A217" s="57" t="s">
        <v>628</v>
      </c>
      <c r="B217" s="225" t="s">
        <v>629</v>
      </c>
      <c r="C217" s="224" t="s">
        <v>630</v>
      </c>
      <c r="D217" s="45">
        <f>SUM(E217:F217)</f>
        <v>0</v>
      </c>
      <c r="E217" s="45" t="s">
        <v>614</v>
      </c>
      <c r="F217" s="45">
        <v>0</v>
      </c>
      <c r="G217" s="45">
        <f>SUM(H217:I217)</f>
        <v>0</v>
      </c>
      <c r="H217" s="45" t="s">
        <v>614</v>
      </c>
      <c r="I217" s="45">
        <v>0</v>
      </c>
      <c r="J217" s="45">
        <f>SUM(K217:L217)</f>
        <v>0</v>
      </c>
      <c r="K217" s="45" t="s">
        <v>614</v>
      </c>
      <c r="L217" s="45">
        <v>0</v>
      </c>
      <c r="M217" s="15"/>
    </row>
    <row r="218" spans="1:13" ht="30" customHeight="1">
      <c r="A218" s="57" t="s">
        <v>631</v>
      </c>
      <c r="B218" s="225" t="s">
        <v>632</v>
      </c>
      <c r="C218" s="224" t="s">
        <v>378</v>
      </c>
      <c r="D218" s="45">
        <f>SUM(D220:D222)</f>
        <v>0</v>
      </c>
      <c r="E218" s="45" t="s">
        <v>614</v>
      </c>
      <c r="F218" s="45">
        <f>SUM(F220:F222)</f>
        <v>0</v>
      </c>
      <c r="G218" s="45">
        <f>SUM(G220:G222)</f>
        <v>0</v>
      </c>
      <c r="H218" s="45" t="s">
        <v>614</v>
      </c>
      <c r="I218" s="45">
        <f>SUM(I220:I222)</f>
        <v>0</v>
      </c>
      <c r="J218" s="45">
        <f>SUM(J220:J222)</f>
        <v>0</v>
      </c>
      <c r="K218" s="45" t="s">
        <v>614</v>
      </c>
      <c r="L218" s="45">
        <f>SUM(L220:L222)</f>
        <v>0</v>
      </c>
      <c r="M218" s="15"/>
    </row>
    <row r="219" spans="1:13">
      <c r="A219" s="57"/>
      <c r="B219" s="221" t="s">
        <v>176</v>
      </c>
      <c r="C219" s="224"/>
      <c r="D219" s="45"/>
      <c r="E219" s="45"/>
      <c r="F219" s="45"/>
      <c r="G219" s="45"/>
      <c r="H219" s="45"/>
      <c r="I219" s="45"/>
      <c r="J219" s="45"/>
      <c r="K219" s="45"/>
      <c r="L219" s="45"/>
      <c r="M219" s="15"/>
    </row>
    <row r="220" spans="1:13" ht="32.25" customHeight="1">
      <c r="A220" s="57" t="s">
        <v>633</v>
      </c>
      <c r="B220" s="221" t="s">
        <v>634</v>
      </c>
      <c r="C220" s="222" t="s">
        <v>635</v>
      </c>
      <c r="D220" s="45">
        <f>SUM(E220:F220)</f>
        <v>0</v>
      </c>
      <c r="E220" s="45" t="s">
        <v>20</v>
      </c>
      <c r="F220" s="45">
        <v>0</v>
      </c>
      <c r="G220" s="45">
        <f>SUM(H220:I220)</f>
        <v>0</v>
      </c>
      <c r="H220" s="45" t="s">
        <v>20</v>
      </c>
      <c r="I220" s="45">
        <v>0</v>
      </c>
      <c r="J220" s="45">
        <f>SUM(K220:L220)</f>
        <v>0</v>
      </c>
      <c r="K220" s="45" t="s">
        <v>20</v>
      </c>
      <c r="L220" s="45">
        <v>0</v>
      </c>
      <c r="M220" s="15"/>
    </row>
    <row r="221" spans="1:13" ht="26.25" customHeight="1">
      <c r="A221" s="228" t="s">
        <v>636</v>
      </c>
      <c r="B221" s="221" t="s">
        <v>637</v>
      </c>
      <c r="C221" s="224" t="s">
        <v>638</v>
      </c>
      <c r="D221" s="45">
        <f>SUM(E221:F221)</f>
        <v>0</v>
      </c>
      <c r="E221" s="45" t="s">
        <v>614</v>
      </c>
      <c r="F221" s="45">
        <v>0</v>
      </c>
      <c r="G221" s="45">
        <f>SUM(H221:I221)</f>
        <v>0</v>
      </c>
      <c r="H221" s="45" t="s">
        <v>614</v>
      </c>
      <c r="I221" s="45">
        <v>0</v>
      </c>
      <c r="J221" s="45">
        <f>SUM(K221:L221)</f>
        <v>0</v>
      </c>
      <c r="K221" s="45" t="s">
        <v>614</v>
      </c>
      <c r="L221" s="45">
        <v>0</v>
      </c>
      <c r="M221" s="15"/>
    </row>
    <row r="222" spans="1:13" ht="29.25" customHeight="1">
      <c r="A222" s="57" t="s">
        <v>639</v>
      </c>
      <c r="B222" s="229" t="s">
        <v>640</v>
      </c>
      <c r="C222" s="224" t="s">
        <v>641</v>
      </c>
      <c r="D222" s="45">
        <f>SUM(E222:F222)</f>
        <v>0</v>
      </c>
      <c r="E222" s="45" t="s">
        <v>614</v>
      </c>
      <c r="F222" s="45">
        <v>0</v>
      </c>
      <c r="G222" s="45">
        <f>SUM(H222:I222)</f>
        <v>0</v>
      </c>
      <c r="H222" s="45" t="s">
        <v>614</v>
      </c>
      <c r="I222" s="45">
        <v>0</v>
      </c>
      <c r="J222" s="45">
        <f>SUM(K222:L222)</f>
        <v>0</v>
      </c>
      <c r="K222" s="45" t="s">
        <v>614</v>
      </c>
      <c r="L222" s="45">
        <v>0</v>
      </c>
      <c r="M222" s="15"/>
    </row>
    <row r="223" spans="1:13" ht="42" customHeight="1">
      <c r="A223" s="57" t="s">
        <v>642</v>
      </c>
      <c r="B223" s="223" t="s">
        <v>643</v>
      </c>
      <c r="C223" s="224" t="s">
        <v>378</v>
      </c>
      <c r="D223" s="45">
        <f>SUM(D225)</f>
        <v>0</v>
      </c>
      <c r="E223" s="45" t="s">
        <v>614</v>
      </c>
      <c r="F223" s="45">
        <f>SUM(F225)</f>
        <v>0</v>
      </c>
      <c r="G223" s="45">
        <f>SUM(G225)</f>
        <v>0</v>
      </c>
      <c r="H223" s="45" t="s">
        <v>614</v>
      </c>
      <c r="I223" s="45">
        <f>SUM(I225)</f>
        <v>0</v>
      </c>
      <c r="J223" s="45">
        <f>SUM(J225)</f>
        <v>0</v>
      </c>
      <c r="K223" s="45" t="s">
        <v>614</v>
      </c>
      <c r="L223" s="45">
        <f>SUM(L225)</f>
        <v>0</v>
      </c>
      <c r="M223" s="15"/>
    </row>
    <row r="224" spans="1:13">
      <c r="A224" s="57"/>
      <c r="B224" s="221" t="s">
        <v>11</v>
      </c>
      <c r="C224" s="224"/>
      <c r="D224" s="45"/>
      <c r="E224" s="45"/>
      <c r="F224" s="45"/>
      <c r="G224" s="45"/>
      <c r="H224" s="45"/>
      <c r="I224" s="45"/>
      <c r="J224" s="45"/>
      <c r="K224" s="45"/>
      <c r="L224" s="45"/>
      <c r="M224" s="15"/>
    </row>
    <row r="225" spans="1:13" ht="29.25" customHeight="1">
      <c r="A225" s="228" t="s">
        <v>644</v>
      </c>
      <c r="B225" s="225" t="s">
        <v>645</v>
      </c>
      <c r="C225" s="219" t="s">
        <v>646</v>
      </c>
      <c r="D225" s="45">
        <f>SUM(E225:F225)</f>
        <v>0</v>
      </c>
      <c r="E225" s="45" t="s">
        <v>614</v>
      </c>
      <c r="F225" s="45">
        <v>0</v>
      </c>
      <c r="G225" s="45">
        <f>SUM(H225:I225)</f>
        <v>0</v>
      </c>
      <c r="H225" s="45" t="s">
        <v>614</v>
      </c>
      <c r="I225" s="45">
        <v>0</v>
      </c>
      <c r="J225" s="45">
        <f>SUM(K225:L225)</f>
        <v>0</v>
      </c>
      <c r="K225" s="45" t="s">
        <v>614</v>
      </c>
      <c r="L225" s="45">
        <v>0</v>
      </c>
      <c r="M225" s="15"/>
    </row>
    <row r="226" spans="1:13" ht="41.25" customHeight="1">
      <c r="A226" s="57" t="s">
        <v>647</v>
      </c>
      <c r="B226" s="223" t="s">
        <v>648</v>
      </c>
      <c r="C226" s="224" t="s">
        <v>378</v>
      </c>
      <c r="D226" s="45">
        <f>SUM(D228:D231)</f>
        <v>-82350</v>
      </c>
      <c r="E226" s="45" t="s">
        <v>614</v>
      </c>
      <c r="F226" s="45">
        <f>SUM(F228:F231)</f>
        <v>-82350</v>
      </c>
      <c r="G226" s="45">
        <f>SUM(G228:G231)</f>
        <v>-82350</v>
      </c>
      <c r="H226" s="45" t="s">
        <v>614</v>
      </c>
      <c r="I226" s="45">
        <f>SUM(I228:I231)</f>
        <v>-82350</v>
      </c>
      <c r="J226" s="45">
        <f>SUM(J228:J231)</f>
        <v>-41473.442999999999</v>
      </c>
      <c r="K226" s="45" t="s">
        <v>614</v>
      </c>
      <c r="L226" s="45">
        <f>SUM(L228:L231)</f>
        <v>-41473.442999999999</v>
      </c>
      <c r="M226" s="15"/>
    </row>
    <row r="227" spans="1:13">
      <c r="A227" s="57"/>
      <c r="B227" s="221" t="s">
        <v>11</v>
      </c>
      <c r="C227" s="224"/>
      <c r="D227" s="45"/>
      <c r="E227" s="45"/>
      <c r="F227" s="45"/>
      <c r="G227" s="45"/>
      <c r="H227" s="45"/>
      <c r="I227" s="45"/>
      <c r="J227" s="45"/>
      <c r="K227" s="45"/>
      <c r="L227" s="45"/>
      <c r="M227" s="15"/>
    </row>
    <row r="228" spans="1:13" ht="24.75" customHeight="1">
      <c r="A228" s="57" t="s">
        <v>649</v>
      </c>
      <c r="B228" s="225" t="s">
        <v>650</v>
      </c>
      <c r="C228" s="222" t="s">
        <v>651</v>
      </c>
      <c r="D228" s="45">
        <f>SUM(E228:F228)</f>
        <v>-82350</v>
      </c>
      <c r="E228" s="45" t="s">
        <v>614</v>
      </c>
      <c r="F228" s="45">
        <v>-82350</v>
      </c>
      <c r="G228" s="45">
        <f>SUM(H228:I228)</f>
        <v>-82350</v>
      </c>
      <c r="H228" s="45" t="s">
        <v>614</v>
      </c>
      <c r="I228" s="45">
        <v>-82350</v>
      </c>
      <c r="J228" s="45">
        <f>SUM(K228:L228)</f>
        <v>-41473.442999999999</v>
      </c>
      <c r="K228" s="45" t="s">
        <v>614</v>
      </c>
      <c r="L228" s="45">
        <v>-41473.442999999999</v>
      </c>
      <c r="M228" s="15"/>
    </row>
    <row r="229" spans="1:13" ht="27" customHeight="1">
      <c r="A229" s="228" t="s">
        <v>652</v>
      </c>
      <c r="B229" s="225" t="s">
        <v>653</v>
      </c>
      <c r="C229" s="219" t="s">
        <v>654</v>
      </c>
      <c r="D229" s="45">
        <f>SUM(E229:F229)</f>
        <v>0</v>
      </c>
      <c r="E229" s="45" t="s">
        <v>614</v>
      </c>
      <c r="F229" s="45">
        <v>0</v>
      </c>
      <c r="G229" s="45">
        <f>SUM(H229:I229)</f>
        <v>0</v>
      </c>
      <c r="H229" s="45" t="s">
        <v>614</v>
      </c>
      <c r="I229" s="45">
        <v>0</v>
      </c>
      <c r="J229" s="45">
        <f>SUM(K229:L229)</f>
        <v>0</v>
      </c>
      <c r="K229" s="45" t="s">
        <v>614</v>
      </c>
      <c r="L229" s="45">
        <v>0</v>
      </c>
      <c r="M229" s="15"/>
    </row>
    <row r="230" spans="1:13" ht="45" customHeight="1">
      <c r="A230" s="57" t="s">
        <v>655</v>
      </c>
      <c r="B230" s="225" t="s">
        <v>656</v>
      </c>
      <c r="C230" s="224" t="s">
        <v>657</v>
      </c>
      <c r="D230" s="45">
        <f>SUM(E230:F230)</f>
        <v>0</v>
      </c>
      <c r="E230" s="45" t="s">
        <v>614</v>
      </c>
      <c r="F230" s="45">
        <v>0</v>
      </c>
      <c r="G230" s="45">
        <f>SUM(H230:I230)</f>
        <v>0</v>
      </c>
      <c r="H230" s="45" t="s">
        <v>614</v>
      </c>
      <c r="I230" s="45">
        <v>0</v>
      </c>
      <c r="J230" s="45">
        <f>SUM(K230:L230)</f>
        <v>0</v>
      </c>
      <c r="K230" s="45" t="s">
        <v>614</v>
      </c>
      <c r="L230" s="45">
        <v>0</v>
      </c>
      <c r="M230" s="15"/>
    </row>
    <row r="231" spans="1:13" ht="28.5" customHeight="1">
      <c r="A231" s="57" t="s">
        <v>658</v>
      </c>
      <c r="B231" s="225" t="s">
        <v>659</v>
      </c>
      <c r="C231" s="224" t="s">
        <v>660</v>
      </c>
      <c r="D231" s="45">
        <f>SUM(E231:F231)</f>
        <v>0</v>
      </c>
      <c r="E231" s="45" t="s">
        <v>614</v>
      </c>
      <c r="F231" s="45">
        <v>0</v>
      </c>
      <c r="G231" s="45">
        <f>SUM(H231:I231)</f>
        <v>0</v>
      </c>
      <c r="H231" s="45" t="s">
        <v>614</v>
      </c>
      <c r="I231" s="45">
        <v>0</v>
      </c>
      <c r="J231" s="45">
        <f>SUM(K231:L231)</f>
        <v>0</v>
      </c>
      <c r="K231" s="45" t="s">
        <v>614</v>
      </c>
      <c r="L231" s="45">
        <v>0</v>
      </c>
      <c r="M231" s="15"/>
    </row>
    <row r="232" spans="1:13">
      <c r="A232" s="179"/>
      <c r="B232" s="179"/>
      <c r="C232" s="230"/>
      <c r="D232" s="179"/>
      <c r="E232" s="179"/>
      <c r="F232" s="179"/>
      <c r="G232" s="179"/>
      <c r="H232" s="179"/>
      <c r="I232" s="179"/>
      <c r="J232" s="179"/>
      <c r="K232" s="179"/>
      <c r="L232" s="179"/>
      <c r="M232" s="180"/>
    </row>
    <row r="233" spans="1:13" ht="27" customHeight="1">
      <c r="A233" s="397" t="s">
        <v>661</v>
      </c>
      <c r="B233" s="398"/>
      <c r="C233" s="398"/>
      <c r="D233" s="398"/>
      <c r="E233" s="398"/>
      <c r="F233" s="398"/>
      <c r="G233" s="398"/>
      <c r="H233" s="398"/>
      <c r="I233" s="398"/>
      <c r="J233" s="398"/>
      <c r="K233" s="398"/>
      <c r="L233" s="398"/>
      <c r="M233" s="173"/>
    </row>
    <row r="234" spans="1:13" ht="20.399999999999999">
      <c r="A234" s="397" t="s">
        <v>662</v>
      </c>
      <c r="B234" s="398"/>
      <c r="C234" s="398"/>
      <c r="D234" s="398"/>
      <c r="E234" s="398"/>
      <c r="F234" s="398"/>
      <c r="G234" s="398"/>
      <c r="H234" s="398"/>
      <c r="I234" s="398"/>
      <c r="J234" s="398"/>
      <c r="K234" s="398"/>
      <c r="L234" s="398"/>
      <c r="M234" s="173"/>
    </row>
    <row r="235" spans="1:13" ht="20.399999999999999">
      <c r="A235" s="399" t="s">
        <v>368</v>
      </c>
      <c r="B235" s="400"/>
      <c r="C235" s="400"/>
      <c r="D235" s="400"/>
      <c r="E235" s="400"/>
      <c r="F235" s="400"/>
      <c r="G235" s="400"/>
      <c r="H235" s="400"/>
      <c r="I235" s="400"/>
      <c r="J235" s="400"/>
      <c r="K235" s="400"/>
      <c r="L235" s="400"/>
      <c r="M235" s="173"/>
    </row>
  </sheetData>
  <protectedRanges>
    <protectedRange sqref="E1 E4:F4" name="Range24"/>
    <protectedRange sqref="I201" name="Range22"/>
    <protectedRange sqref="K106" name="Range20"/>
    <protectedRange sqref="E106" name="Range18"/>
    <protectedRange sqref="D209:L209 D211:L211 L212:L214 I212:I214 F212:F214 D216:L216 L217 I217 F217 D219:L219 L220 I220 F220" name="Range15"/>
    <protectedRange sqref="D174:L174 D176:L176 D178:L178 L179:L181 I179:I181 F179:F181 D183:L183 L184:L186 I184:I186 F184:F186 D188:L188" name="Range13"/>
    <protectedRange sqref="D142:L142 K143 H143 E143 D145:L145 D147:L147 E148:E149 H148:H149 K148:K149 D151:L151 E152:E155 H152:H155 K152:K155" name="Range11"/>
    <protectedRange sqref="D112:E112 G112:H112 J112:K112 J114:K114 G114:H114 D114:E114 E115:E118 H115:H118 K115:K118 D119:L119 E120:E122 H120:H122 K120:K122 D123:L123" name="Range9"/>
    <protectedRange sqref="D90:L90 K91:K92 H91:H92 E91:E92 D94:L94 K95:K96 H95:H96 E95:E96 D98:L98 D100:L100" name="Range7"/>
    <protectedRange sqref="D63:L63 K64:K71 H64:H71 E64:E71 D73:L73 D75:L75 E76:E77 H76:H77 K76:K77" name="Range5"/>
    <protectedRange sqref="D27:L27 K28:L28 H28:I28 E28:F28 D30:L30 D32:L32 D41:L41 K33:K39 H33:H39 E33:E39 K42:K44 H42:H44 E42:E44" name="Range3"/>
    <protectedRange sqref="D13:L13 D15:L15 D17:L17 D19:L19 E20:E22 H20:H22 K19:K22 D24:L24" name="Range1"/>
    <protectedRange sqref="D46:L46 E47:E54 H47:H54 K47:K54 D56:L56 D59:L59 E57 H57 K57 E60:E61 H60:H61 K60:K61" name="Range4"/>
    <protectedRange sqref="D79:L79 K80:K81 H80:H81 E80:E81 D83:L83 E84:E86 H84:H86 K84:K86 D88:L88" name="Range6"/>
    <protectedRange sqref="E101:E102 K101 E109:E110 D104:L104 H101 E105 H105 K105 D108:E108 G108:H108 J108:K108 K109:K110 H109:H110" name="Range8"/>
    <protectedRange sqref="D130:L130 D132:L132 E133:E134 H133:H134 K133:K134 D136:L136 K136:K140 H137:H140 E137:E140 K124:K128 H124:H128 E124:E128" name="Range10"/>
    <protectedRange sqref="D157:L157 K158 H158 E158 D160:L160 K161:K162 H161:H162 E161:E162 D164:L164 K165 H165 E165 D167:L167 E168 H168 K168 D170:L170 E171:F171 H171:I171 K171:L171 K172 H172 E172" name="Range12"/>
    <protectedRange sqref="F189:F192 I189:I192 L189:L192 D194:L194 F195:F198 I195:I198 L195:L198 D200:L200 D203:L203 L204:L207 I204:I207 F204:F207" name="Range14"/>
    <protectedRange sqref="F221:F222 I221:I222 L221:L222 D224:L224 F225 I225 L225 D227:L227 F228:F231 I228:I231 L228:L231" name="Range16"/>
    <protectedRange sqref="E25 H25 K25" name="Range17"/>
    <protectedRange sqref="H106" name="Range19"/>
    <protectedRange sqref="F201" name="Range21"/>
    <protectedRange sqref="L201" name="Range23"/>
  </protectedRanges>
  <mergeCells count="11">
    <mergeCell ref="A233:L233"/>
    <mergeCell ref="A234:L234"/>
    <mergeCell ref="A235:L235"/>
    <mergeCell ref="A8:A10"/>
    <mergeCell ref="B8:C9"/>
    <mergeCell ref="D8:F8"/>
    <mergeCell ref="G8:I8"/>
    <mergeCell ref="J8:L8"/>
    <mergeCell ref="D9:D10"/>
    <mergeCell ref="G9:G10"/>
    <mergeCell ref="J9:J10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6"/>
  <sheetViews>
    <sheetView view="pageBreakPreview" zoomScale="60" workbookViewId="0">
      <selection activeCell="C8" sqref="C8"/>
    </sheetView>
  </sheetViews>
  <sheetFormatPr defaultRowHeight="14.4"/>
  <cols>
    <col min="1" max="1" width="6.33203125" customWidth="1"/>
    <col min="2" max="2" width="13.109375" customWidth="1"/>
    <col min="3" max="3" width="13.88671875" customWidth="1"/>
    <col min="4" max="4" width="11.44140625" customWidth="1"/>
    <col min="5" max="5" width="18.109375" customWidth="1"/>
    <col min="6" max="6" width="14.44140625" customWidth="1"/>
    <col min="7" max="7" width="12.88671875" customWidth="1"/>
    <col min="8" max="8" width="13.88671875" customWidth="1"/>
    <col min="9" max="9" width="14" customWidth="1"/>
    <col min="10" max="10" width="12.33203125" customWidth="1"/>
    <col min="11" max="11" width="11.109375" customWidth="1"/>
  </cols>
  <sheetData>
    <row r="1" spans="1:12" ht="23.25" customHeight="1">
      <c r="J1" s="384"/>
      <c r="K1" s="384"/>
    </row>
    <row r="2" spans="1:12" ht="24.75" customHeight="1">
      <c r="J2" s="384"/>
      <c r="K2" s="384"/>
    </row>
    <row r="3" spans="1:12">
      <c r="A3" s="231"/>
      <c r="B3" s="171"/>
      <c r="C3" s="171"/>
      <c r="D3" s="172"/>
      <c r="E3" s="171"/>
      <c r="F3" s="232"/>
      <c r="G3" s="171"/>
      <c r="H3" s="171"/>
      <c r="I3" s="171"/>
      <c r="J3" s="384"/>
      <c r="K3" s="384"/>
      <c r="L3" s="173"/>
    </row>
    <row r="4" spans="1:12" ht="15.6">
      <c r="A4" s="84"/>
      <c r="B4" s="84"/>
      <c r="C4" s="84"/>
      <c r="D4" s="84"/>
      <c r="E4" s="84"/>
      <c r="F4" s="85" t="s">
        <v>154</v>
      </c>
      <c r="G4" s="84"/>
      <c r="H4" s="84"/>
      <c r="I4" s="84"/>
      <c r="J4" s="84"/>
      <c r="K4" s="84"/>
      <c r="L4" s="173"/>
    </row>
    <row r="5" spans="1:12" ht="15.6">
      <c r="A5" s="84"/>
      <c r="B5" s="84" t="s">
        <v>739</v>
      </c>
      <c r="C5" s="85" t="s">
        <v>663</v>
      </c>
      <c r="D5" s="85"/>
      <c r="E5" s="84"/>
      <c r="F5" s="84"/>
      <c r="G5" s="84"/>
      <c r="H5" s="84"/>
      <c r="I5" s="84"/>
      <c r="J5" s="84"/>
      <c r="K5" s="84"/>
      <c r="L5" s="173"/>
    </row>
    <row r="6" spans="1:12" ht="15.6">
      <c r="A6" s="84"/>
      <c r="B6" s="84"/>
      <c r="C6" s="84"/>
      <c r="D6" s="233" t="s">
        <v>2</v>
      </c>
      <c r="E6" s="234">
        <v>41641</v>
      </c>
      <c r="F6" s="234">
        <v>41729</v>
      </c>
      <c r="G6" s="85" t="s">
        <v>3</v>
      </c>
      <c r="H6" s="84"/>
      <c r="I6" s="84"/>
      <c r="J6" s="84"/>
      <c r="K6" s="84"/>
      <c r="L6" s="173"/>
    </row>
    <row r="7" spans="1:12" ht="15.6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173"/>
    </row>
    <row r="8" spans="1:12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173"/>
    </row>
    <row r="9" spans="1:12" ht="15" thickBot="1">
      <c r="A9" s="83"/>
      <c r="B9" s="83"/>
      <c r="C9" s="83"/>
      <c r="D9" s="83"/>
      <c r="E9" s="82"/>
      <c r="F9" s="82"/>
      <c r="G9" s="82"/>
      <c r="H9" s="82"/>
      <c r="I9" s="82"/>
      <c r="J9" s="82"/>
      <c r="K9" s="17"/>
      <c r="L9" s="15"/>
    </row>
    <row r="10" spans="1:12" ht="15" thickBot="1">
      <c r="A10" s="401" t="s">
        <v>664</v>
      </c>
      <c r="B10" s="409"/>
      <c r="C10" s="367" t="s">
        <v>4</v>
      </c>
      <c r="D10" s="367"/>
      <c r="E10" s="368"/>
      <c r="F10" s="369" t="s">
        <v>5</v>
      </c>
      <c r="G10" s="367"/>
      <c r="H10" s="368"/>
      <c r="I10" s="412" t="s">
        <v>6</v>
      </c>
      <c r="J10" s="413"/>
      <c r="K10" s="414"/>
      <c r="L10" s="15"/>
    </row>
    <row r="11" spans="1:12" ht="15" thickBot="1">
      <c r="A11" s="402"/>
      <c r="B11" s="410"/>
      <c r="C11" s="235" t="s">
        <v>162</v>
      </c>
      <c r="D11" s="236" t="s">
        <v>163</v>
      </c>
      <c r="E11" s="237"/>
      <c r="F11" s="238" t="s">
        <v>162</v>
      </c>
      <c r="G11" s="239" t="s">
        <v>163</v>
      </c>
      <c r="H11" s="240"/>
      <c r="I11" s="238" t="s">
        <v>162</v>
      </c>
      <c r="J11" s="239" t="s">
        <v>163</v>
      </c>
      <c r="K11" s="240"/>
      <c r="L11" s="15"/>
    </row>
    <row r="12" spans="1:12" ht="27.6" thickBot="1">
      <c r="A12" s="408"/>
      <c r="B12" s="411"/>
      <c r="C12" s="241" t="s">
        <v>665</v>
      </c>
      <c r="D12" s="242" t="s">
        <v>165</v>
      </c>
      <c r="E12" s="242" t="s">
        <v>166</v>
      </c>
      <c r="F12" s="243" t="s">
        <v>164</v>
      </c>
      <c r="G12" s="242" t="s">
        <v>165</v>
      </c>
      <c r="H12" s="242" t="s">
        <v>166</v>
      </c>
      <c r="I12" s="243" t="s">
        <v>167</v>
      </c>
      <c r="J12" s="242" t="s">
        <v>165</v>
      </c>
      <c r="K12" s="242" t="s">
        <v>166</v>
      </c>
      <c r="L12" s="15"/>
    </row>
    <row r="13" spans="1:12" ht="15" thickBot="1">
      <c r="A13" s="244">
        <v>1</v>
      </c>
      <c r="B13" s="244">
        <v>2</v>
      </c>
      <c r="C13" s="168">
        <v>3</v>
      </c>
      <c r="D13" s="245">
        <v>4</v>
      </c>
      <c r="E13" s="246">
        <v>5</v>
      </c>
      <c r="F13" s="168">
        <v>6</v>
      </c>
      <c r="G13" s="245">
        <v>7</v>
      </c>
      <c r="H13" s="246">
        <v>8</v>
      </c>
      <c r="I13" s="168">
        <v>9</v>
      </c>
      <c r="J13" s="245">
        <v>10</v>
      </c>
      <c r="K13" s="246">
        <v>11</v>
      </c>
      <c r="L13" s="15"/>
    </row>
    <row r="14" spans="1:12" ht="42" customHeight="1" thickBot="1">
      <c r="A14" s="247">
        <v>8000</v>
      </c>
      <c r="B14" s="248" t="s">
        <v>666</v>
      </c>
      <c r="C14" s="249">
        <f>SUM(D14:E14)</f>
        <v>-152343.1</v>
      </c>
      <c r="D14" s="249">
        <f>[1]Ekamutner!E12-'[1]Gorcarnakan caxs'!G12</f>
        <v>-37977.5</v>
      </c>
      <c r="E14" s="249">
        <f>[1]Ekamutner!F12-'[1]Gorcarnakan caxs'!H12</f>
        <v>-114365.6</v>
      </c>
      <c r="F14" s="249">
        <f>SUM(G14:H14)</f>
        <v>-152343.1</v>
      </c>
      <c r="G14" s="249">
        <f>[1]Ekamutner!H12-'[1]Gorcarnakan caxs'!J12</f>
        <v>-37977.5</v>
      </c>
      <c r="H14" s="249">
        <f>[1]Ekamutner!I12-'[1]Gorcarnakan caxs'!K12</f>
        <v>-114365.6</v>
      </c>
      <c r="I14" s="249">
        <f>SUM(J14:K14)</f>
        <v>406570.26599999989</v>
      </c>
      <c r="J14" s="249">
        <f>[1]Ekamutner!K12-'[1]Gorcarnakan caxs'!M12</f>
        <v>329612.81999999989</v>
      </c>
      <c r="K14" s="249">
        <f>[1]Ekamutner!L12-'[1]Gorcarnakan caxs'!N12</f>
        <v>76957.445999999996</v>
      </c>
      <c r="L14" s="15"/>
    </row>
    <row r="15" spans="1:1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15"/>
    </row>
    <row r="16" spans="1:12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15"/>
    </row>
    <row r="17" spans="1:12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15"/>
    </row>
    <row r="18" spans="1:12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15"/>
    </row>
    <row r="19" spans="1:12">
      <c r="A19" s="82"/>
      <c r="B19" s="250" t="s">
        <v>667</v>
      </c>
      <c r="C19" s="251">
        <f>C14+'[1]Dificiti caxs'!D12</f>
        <v>-1.6900000016903505E-2</v>
      </c>
      <c r="D19" s="251">
        <f>D14+'[1]Dificiti caxs'!E12</f>
        <v>-9.2000000004190952E-3</v>
      </c>
      <c r="E19" s="251">
        <f>E14+'[1]Dificiti caxs'!F12</f>
        <v>-7.7000000164844096E-3</v>
      </c>
      <c r="F19" s="251">
        <f>F14+'[1]Dificiti caxs'!G12</f>
        <v>-1.6900000016903505E-2</v>
      </c>
      <c r="G19" s="251">
        <f>G14+'[1]Dificiti caxs'!H12</f>
        <v>-9.2000000004190952E-3</v>
      </c>
      <c r="H19" s="251">
        <f>H14+'[1]Dificiti caxs'!I12</f>
        <v>-7.7000000164844096E-3</v>
      </c>
      <c r="I19" s="251">
        <f>I14+'[1]Dificiti caxs'!J12</f>
        <v>0</v>
      </c>
      <c r="J19" s="251">
        <f>J14+'[1]Dificiti caxs'!K12</f>
        <v>0</v>
      </c>
      <c r="K19" s="251">
        <f>K14+'[1]Dificiti caxs'!L12</f>
        <v>0</v>
      </c>
      <c r="L19" s="15"/>
    </row>
    <row r="20" spans="1:12" ht="24">
      <c r="A20" s="82"/>
      <c r="B20" s="250" t="s">
        <v>668</v>
      </c>
      <c r="C20" s="251">
        <f>'[1]Gorcarnakan caxs'!F12-'[1]Tntesagitakan '!D12</f>
        <v>0</v>
      </c>
      <c r="D20" s="251">
        <f>'[1]Gorcarnakan caxs'!G12-'[1]Tntesagitakan '!E12</f>
        <v>0</v>
      </c>
      <c r="E20" s="251">
        <f>'[1]Gorcarnakan caxs'!H12-'[1]Tntesagitakan '!F12</f>
        <v>0</v>
      </c>
      <c r="F20" s="251">
        <f>'[1]Gorcarnakan caxs'!I12-'[1]Tntesagitakan '!G12</f>
        <v>0</v>
      </c>
      <c r="G20" s="251">
        <f>'[1]Gorcarnakan caxs'!J12-'[1]Tntesagitakan '!H12</f>
        <v>0</v>
      </c>
      <c r="H20" s="251">
        <f>'[1]Gorcarnakan caxs'!K12-'[1]Tntesagitakan '!I12</f>
        <v>0</v>
      </c>
      <c r="I20" s="251">
        <f>'[1]Gorcarnakan caxs'!L12-'[1]Tntesagitakan '!J12</f>
        <v>0</v>
      </c>
      <c r="J20" s="251">
        <f>'[1]Gorcarnakan caxs'!M12-'[1]Tntesagitakan '!K12</f>
        <v>0</v>
      </c>
      <c r="K20" s="251">
        <f>'[1]Gorcarnakan caxs'!N12-'[1]Tntesagitakan '!L12</f>
        <v>0</v>
      </c>
      <c r="L20" s="15"/>
    </row>
    <row r="21" spans="1:12">
      <c r="A21" s="82"/>
      <c r="B21" s="250" t="s">
        <v>669</v>
      </c>
      <c r="C21" s="251">
        <f>'[1]Gorcarnakan caxs'!F310-'[1]Tntesagitakan '!D171</f>
        <v>0</v>
      </c>
      <c r="D21" s="251">
        <f>'[1]Gorcarnakan caxs'!G310-'[1]Tntesagitakan '!E171</f>
        <v>0</v>
      </c>
      <c r="E21" s="251">
        <f>'[1]Gorcarnakan caxs'!H310-'[1]Tntesagitakan '!F171</f>
        <v>0</v>
      </c>
      <c r="F21" s="251">
        <f>'[1]Gorcarnakan caxs'!I310-'[1]Tntesagitakan '!G171</f>
        <v>0</v>
      </c>
      <c r="G21" s="251">
        <f>'[1]Gorcarnakan caxs'!J310-'[1]Tntesagitakan '!H171</f>
        <v>0</v>
      </c>
      <c r="H21" s="251">
        <f>'[1]Gorcarnakan caxs'!K310-'[1]Tntesagitakan '!I171</f>
        <v>0</v>
      </c>
      <c r="I21" s="251">
        <f>'[1]Gorcarnakan caxs'!L310-'[1]Tntesagitakan '!J171</f>
        <v>0</v>
      </c>
      <c r="J21" s="251">
        <f>'[1]Gorcarnakan caxs'!M310-'[1]Tntesagitakan '!K171</f>
        <v>0</v>
      </c>
      <c r="K21" s="251">
        <f>'[1]Gorcarnakan caxs'!N310-'[1]Tntesagitakan '!L171</f>
        <v>0</v>
      </c>
      <c r="L21" s="15"/>
    </row>
    <row r="22" spans="1:12">
      <c r="A22" s="82"/>
      <c r="B22" s="252"/>
      <c r="C22" s="253"/>
      <c r="D22" s="253"/>
      <c r="E22" s="253"/>
      <c r="F22" s="253"/>
      <c r="G22" s="253"/>
      <c r="H22" s="253"/>
      <c r="I22" s="253"/>
      <c r="J22" s="253"/>
      <c r="K22" s="253"/>
      <c r="L22" s="15"/>
    </row>
    <row r="23" spans="1:12">
      <c r="A23" s="82"/>
      <c r="B23" s="252"/>
      <c r="C23" s="253"/>
      <c r="D23" s="253"/>
      <c r="E23" s="253"/>
      <c r="F23" s="253"/>
      <c r="G23" s="253"/>
      <c r="H23" s="253"/>
      <c r="I23" s="253"/>
      <c r="J23" s="253"/>
      <c r="K23" s="253"/>
      <c r="L23" s="15"/>
    </row>
    <row r="24" spans="1:12">
      <c r="A24" s="82"/>
      <c r="B24" s="252"/>
      <c r="C24" s="253"/>
      <c r="D24" s="253"/>
      <c r="E24" s="253"/>
      <c r="F24" s="253"/>
      <c r="G24" s="253"/>
      <c r="H24" s="253"/>
      <c r="I24" s="253"/>
      <c r="J24" s="253"/>
      <c r="K24" s="253"/>
      <c r="L24" s="15"/>
    </row>
    <row r="25" spans="1:12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15"/>
    </row>
    <row r="26" spans="1:12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15"/>
    </row>
  </sheetData>
  <protectedRanges>
    <protectedRange sqref="D3 E6:F6" name="Range1"/>
  </protectedRanges>
  <mergeCells count="6">
    <mergeCell ref="J1:K3"/>
    <mergeCell ref="A10:A12"/>
    <mergeCell ref="B10:B12"/>
    <mergeCell ref="C10:E10"/>
    <mergeCell ref="F10:H10"/>
    <mergeCell ref="I10:K10"/>
  </mergeCells>
  <pageMargins left="0.7" right="0.7" top="0.75" bottom="0.75" header="0.3" footer="0.3"/>
  <pageSetup paperSize="9" scale="5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10"/>
  <sheetViews>
    <sheetView workbookViewId="0">
      <selection activeCell="O13" sqref="O13"/>
    </sheetView>
  </sheetViews>
  <sheetFormatPr defaultRowHeight="14.4"/>
  <cols>
    <col min="1" max="1" width="12.5546875" customWidth="1"/>
    <col min="2" max="2" width="31.44140625" customWidth="1"/>
    <col min="3" max="3" width="16.88671875" customWidth="1"/>
    <col min="4" max="4" width="15.109375" customWidth="1"/>
    <col min="5" max="5" width="10.44140625" bestFit="1" customWidth="1"/>
    <col min="6" max="6" width="15.44140625" customWidth="1"/>
    <col min="7" max="7" width="12.33203125" customWidth="1"/>
    <col min="8" max="8" width="10.44140625" bestFit="1" customWidth="1"/>
    <col min="9" max="9" width="12.6640625" customWidth="1"/>
    <col min="10" max="10" width="12.88671875" customWidth="1"/>
    <col min="11" max="11" width="14.109375" customWidth="1"/>
    <col min="12" max="12" width="11.33203125" customWidth="1"/>
  </cols>
  <sheetData>
    <row r="1" spans="1:12" s="173" customFormat="1" ht="36" customHeight="1">
      <c r="C1" s="254"/>
      <c r="K1" s="384"/>
      <c r="L1" s="384"/>
    </row>
    <row r="2" spans="1:12" s="173" customFormat="1" ht="36" customHeight="1">
      <c r="A2" s="84"/>
      <c r="B2" s="84"/>
      <c r="C2" s="85" t="s">
        <v>670</v>
      </c>
      <c r="D2" s="84"/>
      <c r="E2" s="84"/>
      <c r="F2" s="84"/>
      <c r="G2" s="84"/>
      <c r="H2" s="84"/>
      <c r="I2" s="84"/>
      <c r="J2" s="84"/>
      <c r="K2" s="384"/>
      <c r="L2" s="384"/>
    </row>
    <row r="3" spans="1:12" s="173" customFormat="1" ht="36" customHeight="1">
      <c r="A3" s="6" t="s">
        <v>739</v>
      </c>
      <c r="B3" s="85" t="s">
        <v>671</v>
      </c>
      <c r="C3" s="84"/>
      <c r="D3" s="85"/>
      <c r="E3" s="84"/>
      <c r="F3" s="84"/>
      <c r="G3" s="84"/>
      <c r="H3" s="84"/>
      <c r="I3" s="84"/>
      <c r="J3" s="84"/>
      <c r="K3" s="84"/>
      <c r="L3" s="84"/>
    </row>
    <row r="4" spans="1:12" s="173" customFormat="1" ht="36" customHeight="1">
      <c r="A4" s="84"/>
      <c r="B4" s="233" t="s">
        <v>2</v>
      </c>
      <c r="C4" s="234">
        <v>41641</v>
      </c>
      <c r="D4" s="234">
        <v>41729</v>
      </c>
      <c r="E4" s="85" t="s">
        <v>3</v>
      </c>
      <c r="F4" s="84"/>
      <c r="G4" s="84"/>
      <c r="H4" s="84"/>
      <c r="I4" s="84"/>
      <c r="J4" s="84"/>
      <c r="K4" s="84"/>
      <c r="L4" s="171"/>
    </row>
    <row r="5" spans="1:12" s="173" customFormat="1" ht="34.5" customHeight="1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171"/>
    </row>
    <row r="6" spans="1:12" s="173" customFormat="1" ht="36" hidden="1" customHeight="1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171"/>
    </row>
    <row r="7" spans="1:12" s="173" customFormat="1" ht="0.75" customHeight="1" thickBot="1">
      <c r="A7" s="231"/>
      <c r="B7" s="171"/>
      <c r="C7" s="171"/>
      <c r="D7" s="171"/>
      <c r="E7" s="171"/>
      <c r="F7" s="171"/>
      <c r="G7" s="171"/>
      <c r="H7" s="171"/>
      <c r="I7" s="171"/>
      <c r="J7" s="255"/>
      <c r="K7" s="255"/>
      <c r="L7" s="171"/>
    </row>
    <row r="8" spans="1:12" s="180" customFormat="1" ht="36" customHeight="1" thickBot="1">
      <c r="A8" s="401" t="s">
        <v>371</v>
      </c>
      <c r="B8" s="403" t="s">
        <v>372</v>
      </c>
      <c r="C8" s="404"/>
      <c r="D8" s="367" t="s">
        <v>4</v>
      </c>
      <c r="E8" s="367"/>
      <c r="F8" s="368"/>
      <c r="G8" s="369" t="s">
        <v>5</v>
      </c>
      <c r="H8" s="367"/>
      <c r="I8" s="368"/>
      <c r="J8" s="369" t="s">
        <v>6</v>
      </c>
      <c r="K8" s="367"/>
      <c r="L8" s="368"/>
    </row>
    <row r="9" spans="1:12" s="180" customFormat="1" ht="36" customHeight="1" thickBot="1">
      <c r="A9" s="402"/>
      <c r="B9" s="405"/>
      <c r="C9" s="406"/>
      <c r="D9" s="372" t="s">
        <v>10</v>
      </c>
      <c r="E9" s="19" t="s">
        <v>11</v>
      </c>
      <c r="F9" s="19"/>
      <c r="G9" s="374" t="s">
        <v>12</v>
      </c>
      <c r="H9" s="20" t="s">
        <v>11</v>
      </c>
      <c r="I9" s="21"/>
      <c r="J9" s="416" t="s">
        <v>13</v>
      </c>
      <c r="K9" s="256" t="s">
        <v>11</v>
      </c>
      <c r="L9" s="257"/>
    </row>
    <row r="10" spans="1:12" s="180" customFormat="1" ht="36" customHeight="1" thickBot="1">
      <c r="A10" s="408"/>
      <c r="B10" s="181" t="s">
        <v>373</v>
      </c>
      <c r="C10" s="258" t="s">
        <v>374</v>
      </c>
      <c r="D10" s="373"/>
      <c r="E10" s="23" t="s">
        <v>14</v>
      </c>
      <c r="F10" s="24" t="s">
        <v>15</v>
      </c>
      <c r="G10" s="375"/>
      <c r="H10" s="25" t="s">
        <v>14</v>
      </c>
      <c r="I10" s="26" t="s">
        <v>15</v>
      </c>
      <c r="J10" s="373"/>
      <c r="K10" s="169" t="s">
        <v>14</v>
      </c>
      <c r="L10" s="259" t="s">
        <v>15</v>
      </c>
    </row>
    <row r="11" spans="1:12" s="180" customFormat="1" ht="36" customHeight="1" thickBot="1">
      <c r="A11" s="244">
        <v>1</v>
      </c>
      <c r="B11" s="244">
        <v>2</v>
      </c>
      <c r="C11" s="244" t="s">
        <v>180</v>
      </c>
      <c r="D11" s="260">
        <v>4</v>
      </c>
      <c r="E11" s="260">
        <v>5</v>
      </c>
      <c r="F11" s="261">
        <v>6</v>
      </c>
      <c r="G11" s="260">
        <v>7</v>
      </c>
      <c r="H11" s="260">
        <v>8</v>
      </c>
      <c r="I11" s="261">
        <v>9</v>
      </c>
      <c r="J11" s="260">
        <v>10</v>
      </c>
      <c r="K11" s="260">
        <v>11</v>
      </c>
      <c r="L11" s="259">
        <v>12</v>
      </c>
    </row>
    <row r="12" spans="1:12" s="266" customFormat="1" ht="36" customHeight="1">
      <c r="A12" s="262">
        <v>8010</v>
      </c>
      <c r="B12" s="263" t="s">
        <v>672</v>
      </c>
      <c r="C12" s="264"/>
      <c r="D12" s="265">
        <f>SUM(D14,D69)</f>
        <v>152343.08309999999</v>
      </c>
      <c r="E12" s="265">
        <f t="shared" ref="E12:L12" si="0">SUM(E14,E69)</f>
        <v>37977.4908</v>
      </c>
      <c r="F12" s="265">
        <f t="shared" si="0"/>
        <v>114365.59229999999</v>
      </c>
      <c r="G12" s="265">
        <f t="shared" si="0"/>
        <v>152343.08309999999</v>
      </c>
      <c r="H12" s="265">
        <f t="shared" si="0"/>
        <v>37977.4908</v>
      </c>
      <c r="I12" s="265">
        <f t="shared" si="0"/>
        <v>114365.59229999999</v>
      </c>
      <c r="J12" s="265">
        <f t="shared" si="0"/>
        <v>-406570.266</v>
      </c>
      <c r="K12" s="265">
        <f t="shared" si="0"/>
        <v>-329612.81999999995</v>
      </c>
      <c r="L12" s="265">
        <f t="shared" si="0"/>
        <v>-76957.445999999996</v>
      </c>
    </row>
    <row r="13" spans="1:12" s="266" customFormat="1" ht="36" customHeight="1">
      <c r="A13" s="267"/>
      <c r="B13" s="268" t="s">
        <v>11</v>
      </c>
      <c r="C13" s="269"/>
      <c r="D13" s="270"/>
      <c r="E13" s="271"/>
      <c r="F13" s="272"/>
      <c r="G13" s="270"/>
      <c r="H13" s="271"/>
      <c r="I13" s="272"/>
      <c r="J13" s="270"/>
      <c r="K13" s="271"/>
      <c r="L13" s="272"/>
    </row>
    <row r="14" spans="1:12" s="15" customFormat="1" ht="36" customHeight="1">
      <c r="A14" s="273">
        <v>8100</v>
      </c>
      <c r="B14" s="274" t="s">
        <v>673</v>
      </c>
      <c r="C14" s="275"/>
      <c r="D14" s="276">
        <f>SUM(D16,D44)</f>
        <v>152343.08309999999</v>
      </c>
      <c r="E14" s="276">
        <f t="shared" ref="E14:L14" si="1">SUM(E16,E44)</f>
        <v>37977.4908</v>
      </c>
      <c r="F14" s="276">
        <f t="shared" si="1"/>
        <v>114365.59229999999</v>
      </c>
      <c r="G14" s="276">
        <f t="shared" si="1"/>
        <v>152343.08309999999</v>
      </c>
      <c r="H14" s="276">
        <f t="shared" si="1"/>
        <v>37977.4908</v>
      </c>
      <c r="I14" s="276">
        <f t="shared" si="1"/>
        <v>114365.59229999999</v>
      </c>
      <c r="J14" s="276">
        <f t="shared" si="1"/>
        <v>-406570.266</v>
      </c>
      <c r="K14" s="276">
        <f t="shared" si="1"/>
        <v>-329612.81999999995</v>
      </c>
      <c r="L14" s="276">
        <f t="shared" si="1"/>
        <v>-76957.445999999996</v>
      </c>
    </row>
    <row r="15" spans="1:12" s="15" customFormat="1" ht="36" customHeight="1">
      <c r="A15" s="273"/>
      <c r="B15" s="277" t="s">
        <v>11</v>
      </c>
      <c r="C15" s="275"/>
      <c r="D15" s="276"/>
      <c r="E15" s="276"/>
      <c r="F15" s="276"/>
      <c r="G15" s="276"/>
      <c r="H15" s="276"/>
      <c r="I15" s="276"/>
      <c r="J15" s="276"/>
      <c r="K15" s="276"/>
      <c r="L15" s="276"/>
    </row>
    <row r="16" spans="1:12" s="15" customFormat="1" ht="36" customHeight="1">
      <c r="A16" s="278">
        <v>8110</v>
      </c>
      <c r="B16" s="279" t="s">
        <v>674</v>
      </c>
      <c r="C16" s="275"/>
      <c r="D16" s="276">
        <f>SUM(D18:D22)</f>
        <v>0</v>
      </c>
      <c r="E16" s="276">
        <f t="shared" ref="E16:L16" si="2">SUM(E18:E22)</f>
        <v>0</v>
      </c>
      <c r="F16" s="276">
        <f t="shared" si="2"/>
        <v>0</v>
      </c>
      <c r="G16" s="276">
        <f t="shared" si="2"/>
        <v>0</v>
      </c>
      <c r="H16" s="276">
        <f t="shared" si="2"/>
        <v>0</v>
      </c>
      <c r="I16" s="276">
        <f t="shared" si="2"/>
        <v>0</v>
      </c>
      <c r="J16" s="276">
        <f t="shared" si="2"/>
        <v>0</v>
      </c>
      <c r="K16" s="276">
        <f t="shared" si="2"/>
        <v>0</v>
      </c>
      <c r="L16" s="276">
        <f t="shared" si="2"/>
        <v>0</v>
      </c>
    </row>
    <row r="17" spans="1:12" s="15" customFormat="1" ht="36" customHeight="1">
      <c r="A17" s="278"/>
      <c r="B17" s="280" t="s">
        <v>11</v>
      </c>
      <c r="C17" s="275"/>
      <c r="D17" s="281"/>
      <c r="E17" s="282"/>
      <c r="F17" s="283"/>
      <c r="G17" s="281"/>
      <c r="H17" s="282"/>
      <c r="I17" s="283"/>
      <c r="J17" s="281"/>
      <c r="K17" s="282"/>
      <c r="L17" s="283"/>
    </row>
    <row r="18" spans="1:12" s="15" customFormat="1" ht="36" customHeight="1">
      <c r="A18" s="278">
        <v>8111</v>
      </c>
      <c r="B18" s="284" t="s">
        <v>675</v>
      </c>
      <c r="C18" s="275"/>
      <c r="D18" s="276">
        <f>SUM(D20:D21)</f>
        <v>0</v>
      </c>
      <c r="E18" s="285" t="s">
        <v>676</v>
      </c>
      <c r="F18" s="276">
        <f>SUM(F20:F21)</f>
        <v>0</v>
      </c>
      <c r="G18" s="276">
        <f>SUM(G20:G21)</f>
        <v>0</v>
      </c>
      <c r="H18" s="285" t="s">
        <v>676</v>
      </c>
      <c r="I18" s="276">
        <f>SUM(I20:I21)</f>
        <v>0</v>
      </c>
      <c r="J18" s="276">
        <f>SUM(J20:J21)</f>
        <v>0</v>
      </c>
      <c r="K18" s="285" t="s">
        <v>676</v>
      </c>
      <c r="L18" s="276">
        <f>SUM(L20:L21)</f>
        <v>0</v>
      </c>
    </row>
    <row r="19" spans="1:12" s="15" customFormat="1" ht="36" customHeight="1">
      <c r="A19" s="278"/>
      <c r="B19" s="286" t="s">
        <v>504</v>
      </c>
      <c r="C19" s="275"/>
      <c r="D19" s="276"/>
      <c r="E19" s="285"/>
      <c r="F19" s="287"/>
      <c r="G19" s="276"/>
      <c r="H19" s="285"/>
      <c r="I19" s="287"/>
      <c r="J19" s="276"/>
      <c r="K19" s="285"/>
      <c r="L19" s="287"/>
    </row>
    <row r="20" spans="1:12" s="15" customFormat="1" ht="36" customHeight="1" thickBot="1">
      <c r="A20" s="278">
        <v>8112</v>
      </c>
      <c r="B20" s="288" t="s">
        <v>677</v>
      </c>
      <c r="C20" s="289" t="s">
        <v>678</v>
      </c>
      <c r="D20" s="290">
        <f>SUM(E20:F20)</f>
        <v>0</v>
      </c>
      <c r="E20" s="285" t="s">
        <v>676</v>
      </c>
      <c r="F20" s="287">
        <v>0</v>
      </c>
      <c r="G20" s="290">
        <f>SUM(H20:I20)</f>
        <v>0</v>
      </c>
      <c r="H20" s="285" t="s">
        <v>676</v>
      </c>
      <c r="I20" s="287">
        <v>0</v>
      </c>
      <c r="J20" s="290">
        <f>SUM(K20:L20)</f>
        <v>0</v>
      </c>
      <c r="K20" s="285" t="s">
        <v>676</v>
      </c>
      <c r="L20" s="287">
        <v>0</v>
      </c>
    </row>
    <row r="21" spans="1:12" s="15" customFormat="1" ht="36" customHeight="1" thickBot="1">
      <c r="A21" s="278">
        <v>8113</v>
      </c>
      <c r="B21" s="288" t="s">
        <v>679</v>
      </c>
      <c r="C21" s="289" t="s">
        <v>680</v>
      </c>
      <c r="D21" s="290">
        <f>SUM(E21:F21)</f>
        <v>0</v>
      </c>
      <c r="E21" s="285" t="s">
        <v>676</v>
      </c>
      <c r="F21" s="287">
        <v>0</v>
      </c>
      <c r="G21" s="290">
        <f>SUM(H21:I21)</f>
        <v>0</v>
      </c>
      <c r="H21" s="285" t="s">
        <v>676</v>
      </c>
      <c r="I21" s="287">
        <v>0</v>
      </c>
      <c r="J21" s="290">
        <f>SUM(K21:L21)</f>
        <v>0</v>
      </c>
      <c r="K21" s="285" t="s">
        <v>676</v>
      </c>
      <c r="L21" s="287">
        <v>0</v>
      </c>
    </row>
    <row r="22" spans="1:12" s="15" customFormat="1" ht="36" customHeight="1">
      <c r="A22" s="278">
        <v>8120</v>
      </c>
      <c r="B22" s="284" t="s">
        <v>681</v>
      </c>
      <c r="C22" s="289"/>
      <c r="D22" s="276">
        <f>SUM(D24,D34)</f>
        <v>0</v>
      </c>
      <c r="E22" s="276">
        <f t="shared" ref="E22:L22" si="3">SUM(E24,E34)</f>
        <v>0</v>
      </c>
      <c r="F22" s="276">
        <f t="shared" si="3"/>
        <v>0</v>
      </c>
      <c r="G22" s="276">
        <f t="shared" si="3"/>
        <v>0</v>
      </c>
      <c r="H22" s="276">
        <f t="shared" si="3"/>
        <v>0</v>
      </c>
      <c r="I22" s="276">
        <f t="shared" si="3"/>
        <v>0</v>
      </c>
      <c r="J22" s="276">
        <f t="shared" si="3"/>
        <v>0</v>
      </c>
      <c r="K22" s="276">
        <f t="shared" si="3"/>
        <v>0</v>
      </c>
      <c r="L22" s="276">
        <f t="shared" si="3"/>
        <v>0</v>
      </c>
    </row>
    <row r="23" spans="1:12" s="15" customFormat="1" ht="36" customHeight="1">
      <c r="A23" s="278"/>
      <c r="B23" s="286" t="s">
        <v>11</v>
      </c>
      <c r="C23" s="289"/>
      <c r="D23" s="276"/>
      <c r="E23" s="285"/>
      <c r="F23" s="287"/>
      <c r="G23" s="276"/>
      <c r="H23" s="285"/>
      <c r="I23" s="287"/>
      <c r="J23" s="276"/>
      <c r="K23" s="285"/>
      <c r="L23" s="287"/>
    </row>
    <row r="24" spans="1:12" s="15" customFormat="1" ht="36" customHeight="1">
      <c r="A24" s="278">
        <v>8121</v>
      </c>
      <c r="B24" s="284" t="s">
        <v>682</v>
      </c>
      <c r="C24" s="289"/>
      <c r="D24" s="276">
        <f>SUM(D26,D30)</f>
        <v>0</v>
      </c>
      <c r="E24" s="285" t="s">
        <v>676</v>
      </c>
      <c r="F24" s="276">
        <f>SUM(F26,F30)</f>
        <v>0</v>
      </c>
      <c r="G24" s="276">
        <f>SUM(G26,G30)</f>
        <v>0</v>
      </c>
      <c r="H24" s="285" t="s">
        <v>676</v>
      </c>
      <c r="I24" s="276">
        <f>SUM(I26,I30)</f>
        <v>0</v>
      </c>
      <c r="J24" s="276">
        <f>SUM(J26,J30)</f>
        <v>0</v>
      </c>
      <c r="K24" s="285" t="s">
        <v>676</v>
      </c>
      <c r="L24" s="276">
        <f>SUM(L26,L30)</f>
        <v>0</v>
      </c>
    </row>
    <row r="25" spans="1:12" s="15" customFormat="1" ht="36" customHeight="1">
      <c r="A25" s="278"/>
      <c r="B25" s="286" t="s">
        <v>504</v>
      </c>
      <c r="C25" s="289"/>
      <c r="D25" s="276"/>
      <c r="E25" s="285"/>
      <c r="F25" s="287"/>
      <c r="G25" s="276"/>
      <c r="H25" s="285"/>
      <c r="I25" s="287"/>
      <c r="J25" s="276"/>
      <c r="K25" s="285"/>
      <c r="L25" s="287"/>
    </row>
    <row r="26" spans="1:12" s="15" customFormat="1" ht="36" customHeight="1">
      <c r="A26" s="273">
        <v>8122</v>
      </c>
      <c r="B26" s="279" t="s">
        <v>683</v>
      </c>
      <c r="C26" s="289" t="s">
        <v>684</v>
      </c>
      <c r="D26" s="276">
        <f>SUM(D28:D29)</f>
        <v>0</v>
      </c>
      <c r="E26" s="285" t="s">
        <v>676</v>
      </c>
      <c r="F26" s="276">
        <f>SUM(F28:F29)</f>
        <v>0</v>
      </c>
      <c r="G26" s="276">
        <f>SUM(G28:G29)</f>
        <v>0</v>
      </c>
      <c r="H26" s="285" t="s">
        <v>676</v>
      </c>
      <c r="I26" s="276">
        <f>SUM(I28:I29)</f>
        <v>0</v>
      </c>
      <c r="J26" s="276">
        <f>SUM(J28:J29)</f>
        <v>0</v>
      </c>
      <c r="K26" s="285" t="s">
        <v>676</v>
      </c>
      <c r="L26" s="276">
        <f>SUM(L28:L29)</f>
        <v>0</v>
      </c>
    </row>
    <row r="27" spans="1:12" s="15" customFormat="1" ht="36" customHeight="1">
      <c r="A27" s="273"/>
      <c r="B27" s="291" t="s">
        <v>504</v>
      </c>
      <c r="C27" s="289"/>
      <c r="D27" s="276"/>
      <c r="E27" s="285"/>
      <c r="F27" s="287"/>
      <c r="G27" s="276"/>
      <c r="H27" s="285"/>
      <c r="I27" s="287"/>
      <c r="J27" s="276"/>
      <c r="K27" s="285"/>
      <c r="L27" s="287"/>
    </row>
    <row r="28" spans="1:12" s="15" customFormat="1" ht="36" customHeight="1" thickBot="1">
      <c r="A28" s="273">
        <v>8123</v>
      </c>
      <c r="B28" s="291" t="s">
        <v>685</v>
      </c>
      <c r="C28" s="289"/>
      <c r="D28" s="290">
        <f>SUM(E28:F28)</f>
        <v>0</v>
      </c>
      <c r="E28" s="285" t="s">
        <v>676</v>
      </c>
      <c r="F28" s="287">
        <v>0</v>
      </c>
      <c r="G28" s="290">
        <f>SUM(H28:I28)</f>
        <v>0</v>
      </c>
      <c r="H28" s="285" t="s">
        <v>676</v>
      </c>
      <c r="I28" s="287">
        <v>0</v>
      </c>
      <c r="J28" s="290">
        <f>SUM(K28:L28)</f>
        <v>0</v>
      </c>
      <c r="K28" s="285" t="s">
        <v>676</v>
      </c>
      <c r="L28" s="287">
        <v>0</v>
      </c>
    </row>
    <row r="29" spans="1:12" s="15" customFormat="1" ht="36" customHeight="1" thickBot="1">
      <c r="A29" s="273">
        <v>8124</v>
      </c>
      <c r="B29" s="291" t="s">
        <v>686</v>
      </c>
      <c r="C29" s="289"/>
      <c r="D29" s="290">
        <f>SUM(E29:F29)</f>
        <v>0</v>
      </c>
      <c r="E29" s="285" t="s">
        <v>676</v>
      </c>
      <c r="F29" s="287">
        <v>0</v>
      </c>
      <c r="G29" s="290">
        <f>SUM(H29:I29)</f>
        <v>0</v>
      </c>
      <c r="H29" s="285" t="s">
        <v>676</v>
      </c>
      <c r="I29" s="287">
        <v>0</v>
      </c>
      <c r="J29" s="290">
        <f>SUM(K29:L29)</f>
        <v>0</v>
      </c>
      <c r="K29" s="285" t="s">
        <v>676</v>
      </c>
      <c r="L29" s="287">
        <v>0</v>
      </c>
    </row>
    <row r="30" spans="1:12" s="15" customFormat="1" ht="36" customHeight="1">
      <c r="A30" s="273">
        <v>8130</v>
      </c>
      <c r="B30" s="279" t="s">
        <v>687</v>
      </c>
      <c r="C30" s="289" t="s">
        <v>688</v>
      </c>
      <c r="D30" s="276">
        <f>SUM(D32:D33)</f>
        <v>0</v>
      </c>
      <c r="E30" s="285" t="s">
        <v>676</v>
      </c>
      <c r="F30" s="276">
        <f>SUM(F32:F33)</f>
        <v>0</v>
      </c>
      <c r="G30" s="276">
        <f>SUM(G32:G33)</f>
        <v>0</v>
      </c>
      <c r="H30" s="285" t="s">
        <v>676</v>
      </c>
      <c r="I30" s="276">
        <f>SUM(I32:I33)</f>
        <v>0</v>
      </c>
      <c r="J30" s="276">
        <f>SUM(J32:J33)</f>
        <v>0</v>
      </c>
      <c r="K30" s="285" t="s">
        <v>676</v>
      </c>
      <c r="L30" s="276">
        <f>SUM(L32:L33)</f>
        <v>0</v>
      </c>
    </row>
    <row r="31" spans="1:12" s="15" customFormat="1" ht="36" customHeight="1">
      <c r="A31" s="273"/>
      <c r="B31" s="291" t="s">
        <v>504</v>
      </c>
      <c r="C31" s="289"/>
      <c r="D31" s="276"/>
      <c r="E31" s="285"/>
      <c r="F31" s="287"/>
      <c r="G31" s="276"/>
      <c r="H31" s="285"/>
      <c r="I31" s="287"/>
      <c r="J31" s="276"/>
      <c r="K31" s="285"/>
      <c r="L31" s="287"/>
    </row>
    <row r="32" spans="1:12" s="15" customFormat="1" ht="36" customHeight="1" thickBot="1">
      <c r="A32" s="273">
        <v>8131</v>
      </c>
      <c r="B32" s="291" t="s">
        <v>689</v>
      </c>
      <c r="C32" s="289"/>
      <c r="D32" s="290">
        <f>SUM(E32:F32)</f>
        <v>0</v>
      </c>
      <c r="E32" s="285" t="s">
        <v>676</v>
      </c>
      <c r="F32" s="287">
        <v>0</v>
      </c>
      <c r="G32" s="290">
        <f>SUM(H32:I32)</f>
        <v>0</v>
      </c>
      <c r="H32" s="285" t="s">
        <v>676</v>
      </c>
      <c r="I32" s="287">
        <v>0</v>
      </c>
      <c r="J32" s="290">
        <f>SUM(K32:L32)</f>
        <v>0</v>
      </c>
      <c r="K32" s="285" t="s">
        <v>676</v>
      </c>
      <c r="L32" s="287">
        <v>0</v>
      </c>
    </row>
    <row r="33" spans="1:12" s="15" customFormat="1" ht="36" customHeight="1" thickBot="1">
      <c r="A33" s="273">
        <v>8132</v>
      </c>
      <c r="B33" s="291" t="s">
        <v>690</v>
      </c>
      <c r="C33" s="289"/>
      <c r="D33" s="290">
        <f>SUM(E33:F33)</f>
        <v>0</v>
      </c>
      <c r="E33" s="285" t="s">
        <v>676</v>
      </c>
      <c r="F33" s="287">
        <v>0</v>
      </c>
      <c r="G33" s="290">
        <f>SUM(H33:I33)</f>
        <v>0</v>
      </c>
      <c r="H33" s="285" t="s">
        <v>676</v>
      </c>
      <c r="I33" s="287">
        <v>0</v>
      </c>
      <c r="J33" s="290">
        <f>SUM(K33:L33)</f>
        <v>0</v>
      </c>
      <c r="K33" s="285" t="s">
        <v>676</v>
      </c>
      <c r="L33" s="287">
        <v>0</v>
      </c>
    </row>
    <row r="34" spans="1:12" s="292" customFormat="1" ht="36" customHeight="1">
      <c r="A34" s="273">
        <v>8140</v>
      </c>
      <c r="B34" s="279" t="s">
        <v>691</v>
      </c>
      <c r="C34" s="289"/>
      <c r="D34" s="276">
        <f>SUM(D36,D40)</f>
        <v>0</v>
      </c>
      <c r="E34" s="276">
        <f t="shared" ref="E34:L34" si="4">SUM(E36,E40)</f>
        <v>0</v>
      </c>
      <c r="F34" s="276">
        <f t="shared" si="4"/>
        <v>0</v>
      </c>
      <c r="G34" s="276">
        <f t="shared" si="4"/>
        <v>0</v>
      </c>
      <c r="H34" s="276">
        <f t="shared" si="4"/>
        <v>0</v>
      </c>
      <c r="I34" s="276">
        <f t="shared" si="4"/>
        <v>0</v>
      </c>
      <c r="J34" s="276">
        <f t="shared" si="4"/>
        <v>0</v>
      </c>
      <c r="K34" s="276">
        <f t="shared" si="4"/>
        <v>0</v>
      </c>
      <c r="L34" s="276">
        <f t="shared" si="4"/>
        <v>0</v>
      </c>
    </row>
    <row r="35" spans="1:12" s="292" customFormat="1" ht="36" customHeight="1" thickBot="1">
      <c r="A35" s="278"/>
      <c r="B35" s="286" t="s">
        <v>504</v>
      </c>
      <c r="C35" s="289"/>
      <c r="D35" s="276"/>
      <c r="E35" s="285"/>
      <c r="F35" s="287"/>
      <c r="G35" s="276"/>
      <c r="H35" s="285"/>
      <c r="I35" s="287"/>
      <c r="J35" s="276"/>
      <c r="K35" s="285"/>
      <c r="L35" s="287"/>
    </row>
    <row r="36" spans="1:12" s="292" customFormat="1" ht="36" customHeight="1">
      <c r="A36" s="273">
        <v>8141</v>
      </c>
      <c r="B36" s="279" t="s">
        <v>692</v>
      </c>
      <c r="C36" s="289" t="s">
        <v>684</v>
      </c>
      <c r="D36" s="293">
        <f>SUM(D38:D39)</f>
        <v>0</v>
      </c>
      <c r="E36" s="293">
        <f t="shared" ref="E36:L36" si="5">SUM(E38:E39)</f>
        <v>0</v>
      </c>
      <c r="F36" s="293">
        <f t="shared" si="5"/>
        <v>0</v>
      </c>
      <c r="G36" s="293">
        <f t="shared" si="5"/>
        <v>0</v>
      </c>
      <c r="H36" s="293">
        <f t="shared" si="5"/>
        <v>0</v>
      </c>
      <c r="I36" s="293">
        <f t="shared" si="5"/>
        <v>0</v>
      </c>
      <c r="J36" s="293">
        <f t="shared" si="5"/>
        <v>0</v>
      </c>
      <c r="K36" s="293">
        <f t="shared" si="5"/>
        <v>0</v>
      </c>
      <c r="L36" s="293">
        <f t="shared" si="5"/>
        <v>0</v>
      </c>
    </row>
    <row r="37" spans="1:12" s="292" customFormat="1" ht="36" customHeight="1" thickBot="1">
      <c r="A37" s="273"/>
      <c r="B37" s="291" t="s">
        <v>504</v>
      </c>
      <c r="C37" s="294"/>
      <c r="D37" s="276"/>
      <c r="E37" s="285"/>
      <c r="F37" s="287"/>
      <c r="G37" s="276"/>
      <c r="H37" s="285"/>
      <c r="I37" s="287"/>
      <c r="J37" s="276"/>
      <c r="K37" s="285"/>
      <c r="L37" s="287"/>
    </row>
    <row r="38" spans="1:12" s="292" customFormat="1" ht="36" customHeight="1" thickBot="1">
      <c r="A38" s="262">
        <v>8142</v>
      </c>
      <c r="B38" s="295" t="s">
        <v>693</v>
      </c>
      <c r="C38" s="296"/>
      <c r="D38" s="290">
        <f>SUM(E38:F38)</f>
        <v>0</v>
      </c>
      <c r="E38" s="285">
        <v>0</v>
      </c>
      <c r="F38" s="287" t="s">
        <v>20</v>
      </c>
      <c r="G38" s="290">
        <f>SUM(H38:I38)</f>
        <v>0</v>
      </c>
      <c r="H38" s="285">
        <v>0</v>
      </c>
      <c r="I38" s="287" t="s">
        <v>20</v>
      </c>
      <c r="J38" s="290">
        <f>SUM(K38:L38)</f>
        <v>0</v>
      </c>
      <c r="K38" s="285">
        <v>0</v>
      </c>
      <c r="L38" s="287" t="s">
        <v>20</v>
      </c>
    </row>
    <row r="39" spans="1:12" s="292" customFormat="1" ht="36" customHeight="1" thickBot="1">
      <c r="A39" s="297">
        <v>8143</v>
      </c>
      <c r="B39" s="298" t="s">
        <v>694</v>
      </c>
      <c r="C39" s="299"/>
      <c r="D39" s="290">
        <f>SUM(E39:F39)</f>
        <v>0</v>
      </c>
      <c r="E39" s="300">
        <v>0</v>
      </c>
      <c r="F39" s="301" t="s">
        <v>20</v>
      </c>
      <c r="G39" s="290">
        <f>SUM(H39:I39)</f>
        <v>0</v>
      </c>
      <c r="H39" s="300">
        <v>0</v>
      </c>
      <c r="I39" s="301" t="s">
        <v>20</v>
      </c>
      <c r="J39" s="290">
        <f>SUM(K39:L39)</f>
        <v>0</v>
      </c>
      <c r="K39" s="300">
        <v>0</v>
      </c>
      <c r="L39" s="301" t="s">
        <v>20</v>
      </c>
    </row>
    <row r="40" spans="1:12" s="292" customFormat="1" ht="36" customHeight="1">
      <c r="A40" s="262">
        <v>8150</v>
      </c>
      <c r="B40" s="302" t="s">
        <v>695</v>
      </c>
      <c r="C40" s="303" t="s">
        <v>688</v>
      </c>
      <c r="D40" s="293">
        <f>SUM(D42:D43)</f>
        <v>0</v>
      </c>
      <c r="E40" s="293">
        <f t="shared" ref="E40:L40" si="6">SUM(E42:E43)</f>
        <v>0</v>
      </c>
      <c r="F40" s="293">
        <f t="shared" si="6"/>
        <v>0</v>
      </c>
      <c r="G40" s="293">
        <f t="shared" si="6"/>
        <v>0</v>
      </c>
      <c r="H40" s="293">
        <f t="shared" si="6"/>
        <v>0</v>
      </c>
      <c r="I40" s="293">
        <f t="shared" si="6"/>
        <v>0</v>
      </c>
      <c r="J40" s="293">
        <f t="shared" si="6"/>
        <v>0</v>
      </c>
      <c r="K40" s="293">
        <f t="shared" si="6"/>
        <v>0</v>
      </c>
      <c r="L40" s="293">
        <f t="shared" si="6"/>
        <v>0</v>
      </c>
    </row>
    <row r="41" spans="1:12" s="292" customFormat="1" ht="36" customHeight="1">
      <c r="A41" s="273"/>
      <c r="B41" s="291" t="s">
        <v>504</v>
      </c>
      <c r="C41" s="304"/>
      <c r="D41" s="276"/>
      <c r="E41" s="285"/>
      <c r="F41" s="287"/>
      <c r="G41" s="276"/>
      <c r="H41" s="285"/>
      <c r="I41" s="287"/>
      <c r="J41" s="276"/>
      <c r="K41" s="285"/>
      <c r="L41" s="287"/>
    </row>
    <row r="42" spans="1:12" s="292" customFormat="1" ht="36" customHeight="1" thickBot="1">
      <c r="A42" s="273">
        <v>8151</v>
      </c>
      <c r="B42" s="291" t="s">
        <v>689</v>
      </c>
      <c r="C42" s="304"/>
      <c r="D42" s="290">
        <f>SUM(E42:F42)</f>
        <v>0</v>
      </c>
      <c r="E42" s="285">
        <v>0</v>
      </c>
      <c r="F42" s="287" t="s">
        <v>20</v>
      </c>
      <c r="G42" s="290">
        <f>SUM(H42:I42)</f>
        <v>0</v>
      </c>
      <c r="H42" s="285">
        <v>0</v>
      </c>
      <c r="I42" s="287" t="s">
        <v>20</v>
      </c>
      <c r="J42" s="290">
        <f>SUM(K42:L42)</f>
        <v>0</v>
      </c>
      <c r="K42" s="285">
        <v>0</v>
      </c>
      <c r="L42" s="287" t="s">
        <v>20</v>
      </c>
    </row>
    <row r="43" spans="1:12" s="292" customFormat="1" ht="36" customHeight="1" thickBot="1">
      <c r="A43" s="305">
        <v>8152</v>
      </c>
      <c r="B43" s="306" t="s">
        <v>696</v>
      </c>
      <c r="C43" s="307"/>
      <c r="D43" s="290">
        <f>SUM(E43:F43)</f>
        <v>0</v>
      </c>
      <c r="E43" s="300">
        <v>0</v>
      </c>
      <c r="F43" s="301" t="s">
        <v>20</v>
      </c>
      <c r="G43" s="290">
        <f>SUM(H43:I43)</f>
        <v>0</v>
      </c>
      <c r="H43" s="300">
        <v>0</v>
      </c>
      <c r="I43" s="301" t="s">
        <v>20</v>
      </c>
      <c r="J43" s="290">
        <f>SUM(K43:L43)</f>
        <v>0</v>
      </c>
      <c r="K43" s="300">
        <v>0</v>
      </c>
      <c r="L43" s="301" t="s">
        <v>20</v>
      </c>
    </row>
    <row r="44" spans="1:12" s="292" customFormat="1" ht="36" customHeight="1" thickBot="1">
      <c r="A44" s="308">
        <v>8160</v>
      </c>
      <c r="B44" s="309" t="s">
        <v>697</v>
      </c>
      <c r="C44" s="310"/>
      <c r="D44" s="311">
        <f t="shared" ref="D44:I44" si="7">SUM(D46,D51,D55,D67)</f>
        <v>152343.08309999999</v>
      </c>
      <c r="E44" s="311">
        <f t="shared" si="7"/>
        <v>37977.4908</v>
      </c>
      <c r="F44" s="311">
        <f t="shared" si="7"/>
        <v>114365.59229999999</v>
      </c>
      <c r="G44" s="311">
        <f t="shared" si="7"/>
        <v>152343.08309999999</v>
      </c>
      <c r="H44" s="311">
        <f t="shared" si="7"/>
        <v>37977.4908</v>
      </c>
      <c r="I44" s="311">
        <f t="shared" si="7"/>
        <v>114365.59229999999</v>
      </c>
      <c r="J44" s="311">
        <f>SUM(J46,J51,J55-J65,J66,J67)</f>
        <v>-406570.266</v>
      </c>
      <c r="K44" s="311">
        <f>SUM(K46,K51,K55-K65,K66,K67)</f>
        <v>-329612.81999999995</v>
      </c>
      <c r="L44" s="311">
        <f>SUM(L46,L51,L55-K65,K66,L67)</f>
        <v>-76957.445999999996</v>
      </c>
    </row>
    <row r="45" spans="1:12" s="292" customFormat="1" ht="36" customHeight="1" thickBot="1">
      <c r="A45" s="312"/>
      <c r="B45" s="313" t="s">
        <v>11</v>
      </c>
      <c r="C45" s="314"/>
      <c r="D45" s="315"/>
      <c r="E45" s="316"/>
      <c r="F45" s="317"/>
      <c r="G45" s="315"/>
      <c r="H45" s="316"/>
      <c r="I45" s="317"/>
      <c r="J45" s="315"/>
      <c r="K45" s="316"/>
      <c r="L45" s="317"/>
    </row>
    <row r="46" spans="1:12" s="266" customFormat="1" ht="36" customHeight="1" thickBot="1">
      <c r="A46" s="308">
        <v>8161</v>
      </c>
      <c r="B46" s="318" t="s">
        <v>698</v>
      </c>
      <c r="C46" s="310"/>
      <c r="D46" s="319">
        <f>SUM(D48:D50)</f>
        <v>0</v>
      </c>
      <c r="E46" s="320" t="s">
        <v>676</v>
      </c>
      <c r="F46" s="319">
        <f>SUM(F48:F50)</f>
        <v>0</v>
      </c>
      <c r="G46" s="319">
        <f>SUM(G48:G50)</f>
        <v>0</v>
      </c>
      <c r="H46" s="320" t="s">
        <v>676</v>
      </c>
      <c r="I46" s="319">
        <f>SUM(I48:I50)</f>
        <v>0</v>
      </c>
      <c r="J46" s="319">
        <f>SUM(J48:J50)</f>
        <v>0</v>
      </c>
      <c r="K46" s="320" t="s">
        <v>676</v>
      </c>
      <c r="L46" s="319">
        <f>SUM(L48:L50)</f>
        <v>0</v>
      </c>
    </row>
    <row r="47" spans="1:12" s="266" customFormat="1" ht="36" customHeight="1">
      <c r="A47" s="267"/>
      <c r="B47" s="321" t="s">
        <v>504</v>
      </c>
      <c r="C47" s="322"/>
      <c r="D47" s="270"/>
      <c r="E47" s="323"/>
      <c r="F47" s="272"/>
      <c r="G47" s="270"/>
      <c r="H47" s="323"/>
      <c r="I47" s="272"/>
      <c r="J47" s="270"/>
      <c r="K47" s="323"/>
      <c r="L47" s="272"/>
    </row>
    <row r="48" spans="1:12" s="15" customFormat="1" ht="36" customHeight="1" thickBot="1">
      <c r="A48" s="273">
        <v>8162</v>
      </c>
      <c r="B48" s="291" t="s">
        <v>699</v>
      </c>
      <c r="C48" s="304" t="s">
        <v>700</v>
      </c>
      <c r="D48" s="290">
        <v>0</v>
      </c>
      <c r="E48" s="285" t="s">
        <v>676</v>
      </c>
      <c r="F48" s="287"/>
      <c r="G48" s="290">
        <f>SUM(H48:I48)</f>
        <v>0</v>
      </c>
      <c r="H48" s="285" t="s">
        <v>676</v>
      </c>
      <c r="I48" s="287"/>
      <c r="J48" s="290">
        <f>SUM(K48:L48)</f>
        <v>0</v>
      </c>
      <c r="K48" s="285" t="s">
        <v>676</v>
      </c>
      <c r="L48" s="287"/>
    </row>
    <row r="49" spans="1:12" s="266" customFormat="1" ht="36" customHeight="1" thickBot="1">
      <c r="A49" s="324">
        <v>8163</v>
      </c>
      <c r="B49" s="291" t="s">
        <v>701</v>
      </c>
      <c r="C49" s="304" t="s">
        <v>700</v>
      </c>
      <c r="D49" s="290">
        <f>SUM(E49:F49)</f>
        <v>0</v>
      </c>
      <c r="E49" s="320" t="s">
        <v>676</v>
      </c>
      <c r="F49" s="325">
        <v>0</v>
      </c>
      <c r="G49" s="290">
        <f>SUM(H49:I49)</f>
        <v>0</v>
      </c>
      <c r="H49" s="320" t="s">
        <v>676</v>
      </c>
      <c r="I49" s="325">
        <v>0</v>
      </c>
      <c r="J49" s="290">
        <f>SUM(K49:L49)</f>
        <v>0</v>
      </c>
      <c r="K49" s="320" t="s">
        <v>676</v>
      </c>
      <c r="L49" s="325">
        <v>0</v>
      </c>
    </row>
    <row r="50" spans="1:12" s="15" customFormat="1" ht="36" customHeight="1" thickBot="1">
      <c r="A50" s="305">
        <v>8164</v>
      </c>
      <c r="B50" s="306" t="s">
        <v>702</v>
      </c>
      <c r="C50" s="307" t="s">
        <v>703</v>
      </c>
      <c r="D50" s="290">
        <f>SUM(E50:F50)</f>
        <v>0</v>
      </c>
      <c r="E50" s="300" t="s">
        <v>676</v>
      </c>
      <c r="F50" s="301">
        <v>0</v>
      </c>
      <c r="G50" s="290">
        <f>SUM(H50:I50)</f>
        <v>0</v>
      </c>
      <c r="H50" s="300" t="s">
        <v>676</v>
      </c>
      <c r="I50" s="301">
        <v>0</v>
      </c>
      <c r="J50" s="290">
        <f>SUM(K50:L50)</f>
        <v>0</v>
      </c>
      <c r="K50" s="300" t="s">
        <v>676</v>
      </c>
      <c r="L50" s="301">
        <v>0</v>
      </c>
    </row>
    <row r="51" spans="1:12" s="266" customFormat="1" ht="36" customHeight="1" thickBot="1">
      <c r="A51" s="308">
        <v>8170</v>
      </c>
      <c r="B51" s="318" t="s">
        <v>704</v>
      </c>
      <c r="C51" s="310"/>
      <c r="D51" s="249">
        <f>SUM(D53:D54)</f>
        <v>0</v>
      </c>
      <c r="E51" s="249">
        <f t="shared" ref="E51:L51" si="8">SUM(E53:E54)</f>
        <v>0</v>
      </c>
      <c r="F51" s="249">
        <f t="shared" si="8"/>
        <v>0</v>
      </c>
      <c r="G51" s="249">
        <f t="shared" si="8"/>
        <v>0</v>
      </c>
      <c r="H51" s="249">
        <f t="shared" si="8"/>
        <v>0</v>
      </c>
      <c r="I51" s="249">
        <f t="shared" si="8"/>
        <v>0</v>
      </c>
      <c r="J51" s="249">
        <f t="shared" si="8"/>
        <v>0</v>
      </c>
      <c r="K51" s="249">
        <f t="shared" si="8"/>
        <v>0</v>
      </c>
      <c r="L51" s="249">
        <f t="shared" si="8"/>
        <v>0</v>
      </c>
    </row>
    <row r="52" spans="1:12" s="266" customFormat="1" ht="36" customHeight="1">
      <c r="A52" s="267"/>
      <c r="B52" s="321" t="s">
        <v>504</v>
      </c>
      <c r="C52" s="322"/>
      <c r="D52" s="326"/>
      <c r="E52" s="323"/>
      <c r="F52" s="327"/>
      <c r="G52" s="326"/>
      <c r="H52" s="323"/>
      <c r="I52" s="327"/>
      <c r="J52" s="326"/>
      <c r="K52" s="323"/>
      <c r="L52" s="327"/>
    </row>
    <row r="53" spans="1:12" s="15" customFormat="1" ht="36" customHeight="1" thickBot="1">
      <c r="A53" s="273">
        <v>8171</v>
      </c>
      <c r="B53" s="291" t="s">
        <v>705</v>
      </c>
      <c r="C53" s="304" t="s">
        <v>706</v>
      </c>
      <c r="D53" s="290">
        <f>SUM(E53:F53)</f>
        <v>0</v>
      </c>
      <c r="E53" s="328">
        <v>0</v>
      </c>
      <c r="F53" s="329"/>
      <c r="G53" s="290">
        <f>SUM(H53:I53)</f>
        <v>0</v>
      </c>
      <c r="H53" s="328">
        <v>0</v>
      </c>
      <c r="I53" s="329"/>
      <c r="J53" s="290">
        <f>SUM(K53:L53)</f>
        <v>0</v>
      </c>
      <c r="K53" s="328">
        <v>0</v>
      </c>
      <c r="L53" s="329"/>
    </row>
    <row r="54" spans="1:12" s="15" customFormat="1" ht="36" customHeight="1" thickBot="1">
      <c r="A54" s="273">
        <v>8172</v>
      </c>
      <c r="B54" s="288" t="s">
        <v>707</v>
      </c>
      <c r="C54" s="304" t="s">
        <v>708</v>
      </c>
      <c r="D54" s="290">
        <f>SUM(E54:F54)</f>
        <v>0</v>
      </c>
      <c r="E54" s="330">
        <v>0</v>
      </c>
      <c r="F54" s="331"/>
      <c r="G54" s="290">
        <f>SUM(H54:I54)</f>
        <v>0</v>
      </c>
      <c r="H54" s="330">
        <v>0</v>
      </c>
      <c r="I54" s="331"/>
      <c r="J54" s="290">
        <f>SUM(K54:L54)</f>
        <v>0</v>
      </c>
      <c r="K54" s="330">
        <v>0</v>
      </c>
      <c r="L54" s="331"/>
    </row>
    <row r="55" spans="1:12" s="266" customFormat="1" ht="36" customHeight="1" thickBot="1">
      <c r="A55" s="332">
        <v>8190</v>
      </c>
      <c r="B55" s="333" t="s">
        <v>709</v>
      </c>
      <c r="C55" s="334"/>
      <c r="D55" s="65">
        <f>SUM(E55:F55)</f>
        <v>152343.08309999999</v>
      </c>
      <c r="E55" s="319">
        <f>E57-E60</f>
        <v>37977.4908</v>
      </c>
      <c r="F55" s="319">
        <f>F61</f>
        <v>114365.59229999999</v>
      </c>
      <c r="G55" s="65">
        <f>SUM(H55:I55)</f>
        <v>152343.08309999999</v>
      </c>
      <c r="H55" s="319">
        <f>H57-H60</f>
        <v>37977.4908</v>
      </c>
      <c r="I55" s="319">
        <f>I61</f>
        <v>114365.59229999999</v>
      </c>
      <c r="J55" s="65">
        <f>SUM(K55:L55)</f>
        <v>152343.08309999999</v>
      </c>
      <c r="K55" s="319">
        <f>K57-K60</f>
        <v>37977.4908</v>
      </c>
      <c r="L55" s="319">
        <f>L61</f>
        <v>114365.59229999999</v>
      </c>
    </row>
    <row r="56" spans="1:12" s="266" customFormat="1" ht="36" customHeight="1">
      <c r="A56" s="335"/>
      <c r="B56" s="286" t="s">
        <v>376</v>
      </c>
      <c r="C56" s="153"/>
      <c r="D56" s="336"/>
      <c r="E56" s="337"/>
      <c r="F56" s="338"/>
      <c r="G56" s="336"/>
      <c r="H56" s="337"/>
      <c r="I56" s="338"/>
      <c r="J56" s="336"/>
      <c r="K56" s="337"/>
      <c r="L56" s="338"/>
    </row>
    <row r="57" spans="1:12" s="15" customFormat="1" ht="36" customHeight="1">
      <c r="A57" s="339">
        <v>8191</v>
      </c>
      <c r="B57" s="321" t="s">
        <v>710</v>
      </c>
      <c r="C57" s="340">
        <v>9320</v>
      </c>
      <c r="D57" s="341">
        <f>SUM(E57:F57)</f>
        <v>151476.89079999999</v>
      </c>
      <c r="E57" s="342">
        <v>151476.89079999999</v>
      </c>
      <c r="F57" s="343" t="s">
        <v>20</v>
      </c>
      <c r="G57" s="341">
        <f>SUM(H57:I57)</f>
        <v>151476.89079999999</v>
      </c>
      <c r="H57" s="341">
        <v>151476.89079999999</v>
      </c>
      <c r="I57" s="343" t="s">
        <v>20</v>
      </c>
      <c r="J57" s="341">
        <f>SUM(K57:L57)</f>
        <v>151476.89079999999</v>
      </c>
      <c r="K57" s="341">
        <v>151476.89079999999</v>
      </c>
      <c r="L57" s="343" t="s">
        <v>20</v>
      </c>
    </row>
    <row r="58" spans="1:12" s="15" customFormat="1" ht="36" customHeight="1">
      <c r="A58" s="344"/>
      <c r="B58" s="286" t="s">
        <v>176</v>
      </c>
      <c r="C58" s="345"/>
      <c r="D58" s="276"/>
      <c r="E58" s="282"/>
      <c r="F58" s="287"/>
      <c r="G58" s="276"/>
      <c r="H58" s="276"/>
      <c r="I58" s="287"/>
      <c r="J58" s="276"/>
      <c r="K58" s="276"/>
      <c r="L58" s="287"/>
    </row>
    <row r="59" spans="1:12" s="15" customFormat="1" ht="36" customHeight="1">
      <c r="A59" s="344">
        <v>8192</v>
      </c>
      <c r="B59" s="291" t="s">
        <v>711</v>
      </c>
      <c r="C59" s="345"/>
      <c r="D59" s="341">
        <f>SUM(E59:F59)</f>
        <v>37977.4908</v>
      </c>
      <c r="E59" s="282">
        <v>37977.4908</v>
      </c>
      <c r="F59" s="283" t="s">
        <v>676</v>
      </c>
      <c r="G59" s="341">
        <f>SUM(H59:I59)</f>
        <v>37977.4908</v>
      </c>
      <c r="H59" s="341">
        <v>37977.4908</v>
      </c>
      <c r="I59" s="283" t="s">
        <v>676</v>
      </c>
      <c r="J59" s="341">
        <f>SUM(K59:L59)</f>
        <v>37977.4908</v>
      </c>
      <c r="K59" s="341">
        <v>37977.4908</v>
      </c>
      <c r="L59" s="283" t="s">
        <v>676</v>
      </c>
    </row>
    <row r="60" spans="1:12" s="15" customFormat="1" ht="36" customHeight="1" thickBot="1">
      <c r="A60" s="344">
        <v>8193</v>
      </c>
      <c r="B60" s="291" t="s">
        <v>712</v>
      </c>
      <c r="C60" s="345"/>
      <c r="D60" s="276">
        <f>D57-D59</f>
        <v>113499.4</v>
      </c>
      <c r="E60" s="276">
        <f>E57-E59</f>
        <v>113499.4</v>
      </c>
      <c r="F60" s="283" t="s">
        <v>20</v>
      </c>
      <c r="G60" s="276">
        <f>G57-G59</f>
        <v>113499.4</v>
      </c>
      <c r="H60" s="276">
        <f>H57-H59</f>
        <v>113499.4</v>
      </c>
      <c r="I60" s="283" t="s">
        <v>20</v>
      </c>
      <c r="J60" s="276">
        <f>J57-J59</f>
        <v>113499.4</v>
      </c>
      <c r="K60" s="276">
        <f>K57-K59</f>
        <v>113499.4</v>
      </c>
      <c r="L60" s="283" t="s">
        <v>20</v>
      </c>
    </row>
    <row r="61" spans="1:12" s="15" customFormat="1" ht="36" customHeight="1" thickBot="1">
      <c r="A61" s="344">
        <v>8194</v>
      </c>
      <c r="B61" s="346" t="s">
        <v>713</v>
      </c>
      <c r="C61" s="347">
        <v>9330</v>
      </c>
      <c r="D61" s="319">
        <f t="shared" ref="D61:L61" si="9">SUM(D63,D64)</f>
        <v>114365.59229999999</v>
      </c>
      <c r="E61" s="319">
        <f t="shared" si="9"/>
        <v>0</v>
      </c>
      <c r="F61" s="319">
        <f t="shared" si="9"/>
        <v>114365.59229999999</v>
      </c>
      <c r="G61" s="319">
        <f t="shared" si="9"/>
        <v>114365.59229999999</v>
      </c>
      <c r="H61" s="319">
        <f t="shared" si="9"/>
        <v>0</v>
      </c>
      <c r="I61" s="319">
        <f t="shared" si="9"/>
        <v>114365.59229999999</v>
      </c>
      <c r="J61" s="319">
        <f t="shared" si="9"/>
        <v>114365.59229999999</v>
      </c>
      <c r="K61" s="319">
        <f t="shared" si="9"/>
        <v>0</v>
      </c>
      <c r="L61" s="319">
        <f t="shared" si="9"/>
        <v>114365.59229999999</v>
      </c>
    </row>
    <row r="62" spans="1:12" s="15" customFormat="1" ht="36" customHeight="1">
      <c r="A62" s="344"/>
      <c r="B62" s="286" t="s">
        <v>176</v>
      </c>
      <c r="C62" s="347"/>
      <c r="D62" s="348"/>
      <c r="E62" s="285"/>
      <c r="F62" s="287"/>
      <c r="G62" s="348"/>
      <c r="H62" s="285"/>
      <c r="I62" s="287"/>
      <c r="J62" s="348"/>
      <c r="K62" s="285"/>
      <c r="L62" s="287"/>
    </row>
    <row r="63" spans="1:12" s="15" customFormat="1" ht="36" customHeight="1" thickBot="1">
      <c r="A63" s="344">
        <v>8195</v>
      </c>
      <c r="B63" s="291" t="s">
        <v>714</v>
      </c>
      <c r="C63" s="347"/>
      <c r="D63" s="290">
        <f>SUM(E63:F63)</f>
        <v>866.19230000000005</v>
      </c>
      <c r="E63" s="285" t="s">
        <v>676</v>
      </c>
      <c r="F63" s="287">
        <v>866.19230000000005</v>
      </c>
      <c r="G63" s="290">
        <f>SUM(H63:I63)</f>
        <v>866.19230000000005</v>
      </c>
      <c r="H63" s="285" t="s">
        <v>676</v>
      </c>
      <c r="I63" s="287">
        <v>866.19230000000005</v>
      </c>
      <c r="J63" s="290">
        <f>SUM(K63:L63)</f>
        <v>866.19230000000005</v>
      </c>
      <c r="K63" s="285" t="s">
        <v>676</v>
      </c>
      <c r="L63" s="287">
        <v>866.19230000000005</v>
      </c>
    </row>
    <row r="64" spans="1:12" s="15" customFormat="1" ht="36" customHeight="1" thickBot="1">
      <c r="A64" s="349">
        <v>8196</v>
      </c>
      <c r="B64" s="291" t="s">
        <v>715</v>
      </c>
      <c r="C64" s="347"/>
      <c r="D64" s="290">
        <f>SUM(D60)</f>
        <v>113499.4</v>
      </c>
      <c r="E64" s="285" t="s">
        <v>676</v>
      </c>
      <c r="F64" s="290">
        <f>SUM(E60)</f>
        <v>113499.4</v>
      </c>
      <c r="G64" s="290">
        <f>SUM(G60)</f>
        <v>113499.4</v>
      </c>
      <c r="H64" s="285" t="s">
        <v>676</v>
      </c>
      <c r="I64" s="290">
        <f>SUM(H60)</f>
        <v>113499.4</v>
      </c>
      <c r="J64" s="290">
        <f>SUM(J60)</f>
        <v>113499.4</v>
      </c>
      <c r="K64" s="285" t="s">
        <v>676</v>
      </c>
      <c r="L64" s="290">
        <f>SUM(K60)</f>
        <v>113499.4</v>
      </c>
    </row>
    <row r="65" spans="1:12" s="15" customFormat="1" ht="36" customHeight="1" thickBot="1">
      <c r="A65" s="344">
        <v>8197</v>
      </c>
      <c r="B65" s="350" t="s">
        <v>716</v>
      </c>
      <c r="C65" s="351"/>
      <c r="D65" s="290" t="s">
        <v>20</v>
      </c>
      <c r="E65" s="352" t="s">
        <v>676</v>
      </c>
      <c r="F65" s="353" t="s">
        <v>20</v>
      </c>
      <c r="G65" s="290" t="s">
        <v>20</v>
      </c>
      <c r="H65" s="352" t="s">
        <v>676</v>
      </c>
      <c r="I65" s="353" t="s">
        <v>20</v>
      </c>
      <c r="J65" s="290">
        <f>SUM(K65:L65)</f>
        <v>0</v>
      </c>
      <c r="K65" s="352">
        <v>0</v>
      </c>
      <c r="L65" s="353">
        <v>0</v>
      </c>
    </row>
    <row r="66" spans="1:12" s="15" customFormat="1" ht="36" customHeight="1" thickBot="1">
      <c r="A66" s="344">
        <v>8198</v>
      </c>
      <c r="B66" s="354" t="s">
        <v>717</v>
      </c>
      <c r="C66" s="355"/>
      <c r="D66" s="290">
        <f>SUM(E66:F66)</f>
        <v>0</v>
      </c>
      <c r="E66" s="285" t="s">
        <v>20</v>
      </c>
      <c r="F66" s="287">
        <v>0</v>
      </c>
      <c r="G66" s="290">
        <f>SUM(H66:I66)</f>
        <v>0</v>
      </c>
      <c r="H66" s="352" t="s">
        <v>676</v>
      </c>
      <c r="I66" s="287">
        <v>0</v>
      </c>
      <c r="J66" s="290">
        <f>SUM(K66:L66)</f>
        <v>0</v>
      </c>
      <c r="K66" s="352">
        <v>0</v>
      </c>
      <c r="L66" s="287">
        <v>0</v>
      </c>
    </row>
    <row r="67" spans="1:12" s="15" customFormat="1" ht="36" customHeight="1">
      <c r="A67" s="344">
        <v>8199</v>
      </c>
      <c r="B67" s="356" t="s">
        <v>718</v>
      </c>
      <c r="C67" s="355"/>
      <c r="D67" s="281">
        <f>SUM(E67:F67)</f>
        <v>0</v>
      </c>
      <c r="E67" s="285">
        <v>0</v>
      </c>
      <c r="F67" s="287">
        <v>0</v>
      </c>
      <c r="G67" s="281">
        <f>SUM(H67:I67)</f>
        <v>0</v>
      </c>
      <c r="H67" s="285">
        <v>0</v>
      </c>
      <c r="I67" s="287">
        <v>0</v>
      </c>
      <c r="J67" s="281">
        <f>SUM(K67:L67)</f>
        <v>-558913.34909999999</v>
      </c>
      <c r="K67" s="285">
        <v>-367590.31079999998</v>
      </c>
      <c r="L67" s="287">
        <v>-191323.03829999999</v>
      </c>
    </row>
    <row r="68" spans="1:12" s="15" customFormat="1" ht="36" customHeight="1">
      <c r="A68" s="344" t="s">
        <v>719</v>
      </c>
      <c r="B68" s="357" t="s">
        <v>720</v>
      </c>
      <c r="C68" s="355"/>
      <c r="D68" s="281">
        <f>SUM(E68:F68)</f>
        <v>0</v>
      </c>
      <c r="E68" s="352">
        <v>0</v>
      </c>
      <c r="F68" s="287">
        <v>0</v>
      </c>
      <c r="G68" s="281">
        <f>SUM(H68:I68)</f>
        <v>0</v>
      </c>
      <c r="H68" s="352">
        <v>0</v>
      </c>
      <c r="I68" s="287">
        <v>0</v>
      </c>
      <c r="J68" s="281">
        <f>SUM(K68:L68)</f>
        <v>-135103.4148</v>
      </c>
      <c r="K68" s="352">
        <v>-37977.4908</v>
      </c>
      <c r="L68" s="287">
        <v>-97125.923999999999</v>
      </c>
    </row>
    <row r="69" spans="1:12" s="15" customFormat="1" ht="36" customHeight="1">
      <c r="A69" s="278">
        <v>8200</v>
      </c>
      <c r="B69" s="274" t="s">
        <v>721</v>
      </c>
      <c r="C69" s="345"/>
      <c r="D69" s="276">
        <f>SUM(D71)</f>
        <v>0</v>
      </c>
      <c r="E69" s="276">
        <f t="shared" ref="E69:L69" si="10">SUM(E71)</f>
        <v>0</v>
      </c>
      <c r="F69" s="276">
        <f t="shared" si="10"/>
        <v>0</v>
      </c>
      <c r="G69" s="276">
        <f t="shared" si="10"/>
        <v>0</v>
      </c>
      <c r="H69" s="276">
        <f t="shared" si="10"/>
        <v>0</v>
      </c>
      <c r="I69" s="276">
        <f t="shared" si="10"/>
        <v>0</v>
      </c>
      <c r="J69" s="276">
        <f t="shared" si="10"/>
        <v>0</v>
      </c>
      <c r="K69" s="276">
        <f t="shared" si="10"/>
        <v>0</v>
      </c>
      <c r="L69" s="276">
        <f t="shared" si="10"/>
        <v>0</v>
      </c>
    </row>
    <row r="70" spans="1:12" s="15" customFormat="1" ht="36" customHeight="1">
      <c r="A70" s="278"/>
      <c r="B70" s="277" t="s">
        <v>11</v>
      </c>
      <c r="C70" s="345"/>
      <c r="D70" s="276"/>
      <c r="E70" s="282"/>
      <c r="F70" s="287"/>
      <c r="G70" s="276"/>
      <c r="H70" s="282"/>
      <c r="I70" s="287"/>
      <c r="J70" s="276"/>
      <c r="K70" s="282"/>
      <c r="L70" s="287"/>
    </row>
    <row r="71" spans="1:12" s="15" customFormat="1" ht="36" customHeight="1">
      <c r="A71" s="278">
        <v>8210</v>
      </c>
      <c r="B71" s="358" t="s">
        <v>722</v>
      </c>
      <c r="C71" s="345"/>
      <c r="D71" s="276">
        <f>SUM(D73,D77)</f>
        <v>0</v>
      </c>
      <c r="E71" s="276">
        <f t="shared" ref="E71:L71" si="11">SUM(E73,E77)</f>
        <v>0</v>
      </c>
      <c r="F71" s="276">
        <f t="shared" si="11"/>
        <v>0</v>
      </c>
      <c r="G71" s="276">
        <f t="shared" si="11"/>
        <v>0</v>
      </c>
      <c r="H71" s="276">
        <f t="shared" si="11"/>
        <v>0</v>
      </c>
      <c r="I71" s="276">
        <f t="shared" si="11"/>
        <v>0</v>
      </c>
      <c r="J71" s="276">
        <f t="shared" si="11"/>
        <v>0</v>
      </c>
      <c r="K71" s="276">
        <f t="shared" si="11"/>
        <v>0</v>
      </c>
      <c r="L71" s="276">
        <f t="shared" si="11"/>
        <v>0</v>
      </c>
    </row>
    <row r="72" spans="1:12" s="15" customFormat="1" ht="36" customHeight="1">
      <c r="A72" s="273"/>
      <c r="B72" s="291" t="s">
        <v>11</v>
      </c>
      <c r="C72" s="345"/>
      <c r="D72" s="276"/>
      <c r="E72" s="285"/>
      <c r="F72" s="287"/>
      <c r="G72" s="276"/>
      <c r="H72" s="285"/>
      <c r="I72" s="287"/>
      <c r="J72" s="276"/>
      <c r="K72" s="285"/>
      <c r="L72" s="287"/>
    </row>
    <row r="73" spans="1:12" s="15" customFormat="1" ht="36" customHeight="1">
      <c r="A73" s="278">
        <v>8211</v>
      </c>
      <c r="B73" s="284" t="s">
        <v>723</v>
      </c>
      <c r="C73" s="345"/>
      <c r="D73" s="348">
        <f>SUM(D75:D76)</f>
        <v>0</v>
      </c>
      <c r="E73" s="285" t="s">
        <v>676</v>
      </c>
      <c r="F73" s="348">
        <f>SUM(F75:F76)</f>
        <v>0</v>
      </c>
      <c r="G73" s="348">
        <f>SUM(G75:G76)</f>
        <v>0</v>
      </c>
      <c r="H73" s="285" t="s">
        <v>676</v>
      </c>
      <c r="I73" s="348">
        <f>SUM(I75:I76)</f>
        <v>0</v>
      </c>
      <c r="J73" s="348">
        <f>SUM(J75:J76)</f>
        <v>0</v>
      </c>
      <c r="K73" s="285" t="s">
        <v>676</v>
      </c>
      <c r="L73" s="348">
        <f>SUM(L75:L76)</f>
        <v>0</v>
      </c>
    </row>
    <row r="74" spans="1:12" s="15" customFormat="1" ht="36" customHeight="1">
      <c r="A74" s="278"/>
      <c r="B74" s="286" t="s">
        <v>176</v>
      </c>
      <c r="C74" s="345"/>
      <c r="D74" s="348"/>
      <c r="E74" s="285"/>
      <c r="F74" s="329"/>
      <c r="G74" s="348"/>
      <c r="H74" s="285"/>
      <c r="I74" s="329"/>
      <c r="J74" s="348"/>
      <c r="K74" s="285"/>
      <c r="L74" s="329"/>
    </row>
    <row r="75" spans="1:12" s="15" customFormat="1" ht="36" customHeight="1" thickBot="1">
      <c r="A75" s="278">
        <v>8212</v>
      </c>
      <c r="B75" s="288" t="s">
        <v>677</v>
      </c>
      <c r="C75" s="304" t="s">
        <v>724</v>
      </c>
      <c r="D75" s="290">
        <f>SUM(E75:F75)</f>
        <v>0</v>
      </c>
      <c r="E75" s="285" t="s">
        <v>676</v>
      </c>
      <c r="F75" s="329">
        <v>0</v>
      </c>
      <c r="G75" s="290">
        <f>SUM(H75:I75)</f>
        <v>0</v>
      </c>
      <c r="H75" s="285" t="s">
        <v>676</v>
      </c>
      <c r="I75" s="329">
        <v>0</v>
      </c>
      <c r="J75" s="290">
        <f>SUM(K75:L75)</f>
        <v>0</v>
      </c>
      <c r="K75" s="285" t="s">
        <v>676</v>
      </c>
      <c r="L75" s="329">
        <v>0</v>
      </c>
    </row>
    <row r="76" spans="1:12" s="15" customFormat="1" ht="36" customHeight="1" thickBot="1">
      <c r="A76" s="278">
        <v>8213</v>
      </c>
      <c r="B76" s="288" t="s">
        <v>679</v>
      </c>
      <c r="C76" s="304" t="s">
        <v>725</v>
      </c>
      <c r="D76" s="290">
        <f>SUM(E76:F76)</f>
        <v>0</v>
      </c>
      <c r="E76" s="285" t="s">
        <v>676</v>
      </c>
      <c r="F76" s="329"/>
      <c r="G76" s="290">
        <f>SUM(H76:I76)</f>
        <v>0</v>
      </c>
      <c r="H76" s="285" t="s">
        <v>676</v>
      </c>
      <c r="I76" s="329"/>
      <c r="J76" s="290">
        <f>SUM(K76:L76)</f>
        <v>0</v>
      </c>
      <c r="K76" s="285" t="s">
        <v>676</v>
      </c>
      <c r="L76" s="329"/>
    </row>
    <row r="77" spans="1:12" ht="36" customHeight="1">
      <c r="A77" s="278">
        <v>8220</v>
      </c>
      <c r="B77" s="284" t="s">
        <v>726</v>
      </c>
      <c r="C77" s="359"/>
      <c r="D77" s="348">
        <f>SUM(D79,D83)</f>
        <v>0</v>
      </c>
      <c r="E77" s="348">
        <f t="shared" ref="E77:L77" si="12">SUM(E79,E83)</f>
        <v>0</v>
      </c>
      <c r="F77" s="348">
        <f t="shared" si="12"/>
        <v>0</v>
      </c>
      <c r="G77" s="348">
        <f t="shared" si="12"/>
        <v>0</v>
      </c>
      <c r="H77" s="348">
        <f t="shared" si="12"/>
        <v>0</v>
      </c>
      <c r="I77" s="348">
        <f t="shared" si="12"/>
        <v>0</v>
      </c>
      <c r="J77" s="348">
        <f t="shared" si="12"/>
        <v>0</v>
      </c>
      <c r="K77" s="348">
        <f t="shared" si="12"/>
        <v>0</v>
      </c>
      <c r="L77" s="348">
        <f t="shared" si="12"/>
        <v>0</v>
      </c>
    </row>
    <row r="78" spans="1:12" ht="36" customHeight="1">
      <c r="A78" s="278"/>
      <c r="B78" s="286" t="s">
        <v>11</v>
      </c>
      <c r="C78" s="359"/>
      <c r="D78" s="348"/>
      <c r="E78" s="328"/>
      <c r="F78" s="329"/>
      <c r="G78" s="348"/>
      <c r="H78" s="328"/>
      <c r="I78" s="329"/>
      <c r="J78" s="348"/>
      <c r="K78" s="328"/>
      <c r="L78" s="329"/>
    </row>
    <row r="79" spans="1:12" ht="36" customHeight="1">
      <c r="A79" s="278">
        <v>8221</v>
      </c>
      <c r="B79" s="284" t="s">
        <v>727</v>
      </c>
      <c r="C79" s="359"/>
      <c r="D79" s="348">
        <f>SUM(D81:D82)</f>
        <v>0</v>
      </c>
      <c r="E79" s="285" t="s">
        <v>676</v>
      </c>
      <c r="F79" s="348">
        <f>SUM(F81:F82)</f>
        <v>0</v>
      </c>
      <c r="G79" s="348">
        <f>SUM(G81:G82)</f>
        <v>0</v>
      </c>
      <c r="H79" s="285" t="s">
        <v>676</v>
      </c>
      <c r="I79" s="348">
        <f>SUM(I81:I82)</f>
        <v>0</v>
      </c>
      <c r="J79" s="348">
        <f>SUM(J81:J82)</f>
        <v>0</v>
      </c>
      <c r="K79" s="285" t="s">
        <v>676</v>
      </c>
      <c r="L79" s="348">
        <f>SUM(L81:L82)</f>
        <v>0</v>
      </c>
    </row>
    <row r="80" spans="1:12" ht="36" customHeight="1">
      <c r="A80" s="278"/>
      <c r="B80" s="286" t="s">
        <v>504</v>
      </c>
      <c r="C80" s="359"/>
      <c r="D80" s="348"/>
      <c r="E80" s="285"/>
      <c r="F80" s="329"/>
      <c r="G80" s="348"/>
      <c r="H80" s="285"/>
      <c r="I80" s="329"/>
      <c r="J80" s="348"/>
      <c r="K80" s="285"/>
      <c r="L80" s="329"/>
    </row>
    <row r="81" spans="1:12" ht="36" customHeight="1" thickBot="1">
      <c r="A81" s="273">
        <v>8222</v>
      </c>
      <c r="B81" s="291" t="s">
        <v>728</v>
      </c>
      <c r="C81" s="304" t="s">
        <v>729</v>
      </c>
      <c r="D81" s="290">
        <f>SUM(E81:F81)</f>
        <v>0</v>
      </c>
      <c r="E81" s="285" t="s">
        <v>676</v>
      </c>
      <c r="F81" s="329">
        <v>0</v>
      </c>
      <c r="G81" s="290">
        <f>SUM(H81:I81)</f>
        <v>0</v>
      </c>
      <c r="H81" s="285" t="s">
        <v>676</v>
      </c>
      <c r="I81" s="329">
        <v>0</v>
      </c>
      <c r="J81" s="290">
        <f>SUM(K81:L81)</f>
        <v>0</v>
      </c>
      <c r="K81" s="285" t="s">
        <v>676</v>
      </c>
      <c r="L81" s="329">
        <v>0</v>
      </c>
    </row>
    <row r="82" spans="1:12" ht="36" customHeight="1" thickBot="1">
      <c r="A82" s="273">
        <v>8230</v>
      </c>
      <c r="B82" s="291" t="s">
        <v>730</v>
      </c>
      <c r="C82" s="304" t="s">
        <v>731</v>
      </c>
      <c r="D82" s="290">
        <f>SUM(E82:F82)</f>
        <v>0</v>
      </c>
      <c r="E82" s="285" t="s">
        <v>676</v>
      </c>
      <c r="F82" s="329">
        <v>0</v>
      </c>
      <c r="G82" s="290">
        <f>SUM(H82:I82)</f>
        <v>0</v>
      </c>
      <c r="H82" s="285" t="s">
        <v>676</v>
      </c>
      <c r="I82" s="329">
        <v>0</v>
      </c>
      <c r="J82" s="290">
        <f>SUM(K82:L82)</f>
        <v>0</v>
      </c>
      <c r="K82" s="285" t="s">
        <v>676</v>
      </c>
      <c r="L82" s="329">
        <v>0</v>
      </c>
    </row>
    <row r="83" spans="1:12" ht="36" customHeight="1">
      <c r="A83" s="273">
        <v>8240</v>
      </c>
      <c r="B83" s="284" t="s">
        <v>732</v>
      </c>
      <c r="C83" s="359"/>
      <c r="D83" s="348">
        <f>SUM(D85:D86)</f>
        <v>0</v>
      </c>
      <c r="E83" s="348">
        <f t="shared" ref="E83:L83" si="13">SUM(E85:E86)</f>
        <v>0</v>
      </c>
      <c r="F83" s="348">
        <f t="shared" si="13"/>
        <v>0</v>
      </c>
      <c r="G83" s="348">
        <f t="shared" si="13"/>
        <v>0</v>
      </c>
      <c r="H83" s="348">
        <f t="shared" si="13"/>
        <v>0</v>
      </c>
      <c r="I83" s="348">
        <f t="shared" si="13"/>
        <v>0</v>
      </c>
      <c r="J83" s="348">
        <f t="shared" si="13"/>
        <v>0</v>
      </c>
      <c r="K83" s="348">
        <f t="shared" si="13"/>
        <v>0</v>
      </c>
      <c r="L83" s="348">
        <f t="shared" si="13"/>
        <v>0</v>
      </c>
    </row>
    <row r="84" spans="1:12" ht="36" customHeight="1">
      <c r="A84" s="278"/>
      <c r="B84" s="286" t="s">
        <v>504</v>
      </c>
      <c r="C84" s="359"/>
      <c r="D84" s="348"/>
      <c r="E84" s="328"/>
      <c r="F84" s="329"/>
      <c r="G84" s="348"/>
      <c r="H84" s="328"/>
      <c r="I84" s="329"/>
      <c r="J84" s="348"/>
      <c r="K84" s="328"/>
      <c r="L84" s="329"/>
    </row>
    <row r="85" spans="1:12" ht="36" customHeight="1" thickBot="1">
      <c r="A85" s="273">
        <v>8241</v>
      </c>
      <c r="B85" s="291" t="s">
        <v>733</v>
      </c>
      <c r="C85" s="304" t="s">
        <v>729</v>
      </c>
      <c r="D85" s="290">
        <f>SUM(E85:F85)</f>
        <v>0</v>
      </c>
      <c r="E85" s="328">
        <v>0</v>
      </c>
      <c r="F85" s="329" t="s">
        <v>20</v>
      </c>
      <c r="G85" s="290">
        <f>SUM(H85:I85)</f>
        <v>0</v>
      </c>
      <c r="H85" s="328">
        <v>0</v>
      </c>
      <c r="I85" s="329" t="s">
        <v>20</v>
      </c>
      <c r="J85" s="290">
        <f>SUM(K85:L85)</f>
        <v>0</v>
      </c>
      <c r="K85" s="328">
        <v>0</v>
      </c>
      <c r="L85" s="329" t="s">
        <v>20</v>
      </c>
    </row>
    <row r="86" spans="1:12" ht="36" customHeight="1" thickBot="1">
      <c r="A86" s="297">
        <v>8250</v>
      </c>
      <c r="B86" s="298" t="s">
        <v>734</v>
      </c>
      <c r="C86" s="360" t="s">
        <v>731</v>
      </c>
      <c r="D86" s="290">
        <f>SUM(E86:F86)</f>
        <v>0</v>
      </c>
      <c r="E86" s="330">
        <v>0</v>
      </c>
      <c r="F86" s="331" t="s">
        <v>20</v>
      </c>
      <c r="G86" s="290">
        <f>SUM(H86:I86)</f>
        <v>0</v>
      </c>
      <c r="H86" s="330">
        <v>0</v>
      </c>
      <c r="I86" s="331" t="s">
        <v>20</v>
      </c>
      <c r="J86" s="290">
        <f>SUM(K86:L86)</f>
        <v>0</v>
      </c>
      <c r="K86" s="330">
        <v>0</v>
      </c>
      <c r="L86" s="331" t="s">
        <v>20</v>
      </c>
    </row>
    <row r="87" spans="1:12" ht="36" customHeight="1">
      <c r="A87" s="179"/>
      <c r="B87" s="179"/>
      <c r="C87" s="361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s="173" customFormat="1" ht="36" customHeight="1">
      <c r="A88" s="415" t="s">
        <v>735</v>
      </c>
      <c r="B88" s="415"/>
      <c r="C88" s="415"/>
      <c r="D88" s="415"/>
      <c r="E88" s="415"/>
      <c r="F88" s="415"/>
      <c r="G88" s="415"/>
      <c r="H88" s="415"/>
      <c r="I88" s="415"/>
      <c r="J88" s="415"/>
      <c r="K88" s="415"/>
      <c r="L88" s="171"/>
    </row>
    <row r="89" spans="1:12" s="173" customFormat="1" ht="36" customHeight="1">
      <c r="A89" s="415" t="s">
        <v>736</v>
      </c>
      <c r="B89" s="415"/>
      <c r="C89" s="415"/>
      <c r="D89" s="415"/>
      <c r="E89" s="415"/>
      <c r="F89" s="415"/>
      <c r="G89" s="415"/>
      <c r="H89" s="415"/>
      <c r="I89" s="415"/>
      <c r="J89" s="415"/>
      <c r="K89" s="415"/>
      <c r="L89" s="171"/>
    </row>
    <row r="90" spans="1:12" s="173" customFormat="1" ht="36" customHeight="1">
      <c r="A90" s="415" t="s">
        <v>737</v>
      </c>
      <c r="B90" s="415"/>
      <c r="C90" s="415"/>
      <c r="D90" s="415"/>
      <c r="E90" s="415"/>
      <c r="F90" s="415"/>
      <c r="G90" s="415"/>
      <c r="H90" s="415"/>
      <c r="I90" s="415"/>
      <c r="J90" s="415"/>
      <c r="K90" s="415"/>
      <c r="L90" s="171"/>
    </row>
    <row r="91" spans="1:12" ht="36" customHeight="1">
      <c r="A91" s="415" t="s">
        <v>738</v>
      </c>
      <c r="B91" s="415"/>
      <c r="C91" s="415"/>
      <c r="D91" s="415"/>
      <c r="E91" s="415"/>
      <c r="F91" s="415"/>
      <c r="G91" s="415"/>
      <c r="H91" s="415"/>
      <c r="I91" s="415"/>
      <c r="J91" s="415"/>
      <c r="K91" s="415"/>
      <c r="L91" s="179"/>
    </row>
    <row r="92" spans="1:12" ht="36" customHeight="1">
      <c r="C92" s="362"/>
    </row>
    <row r="93" spans="1:12" ht="36" customHeight="1">
      <c r="C93" s="362"/>
    </row>
    <row r="94" spans="1:12" ht="36" customHeight="1">
      <c r="C94" s="362"/>
    </row>
    <row r="95" spans="1:12" ht="36" customHeight="1">
      <c r="C95" s="362"/>
    </row>
    <row r="96" spans="1:12" ht="36" customHeight="1">
      <c r="C96" s="362"/>
    </row>
    <row r="97" spans="3:3" ht="36" customHeight="1">
      <c r="C97" s="362"/>
    </row>
    <row r="98" spans="3:3" ht="36" customHeight="1">
      <c r="C98" s="362"/>
    </row>
    <row r="99" spans="3:3" ht="36" customHeight="1">
      <c r="C99" s="362"/>
    </row>
    <row r="100" spans="3:3" ht="36" customHeight="1">
      <c r="C100" s="362"/>
    </row>
    <row r="101" spans="3:3" ht="36" customHeight="1">
      <c r="C101" s="362"/>
    </row>
    <row r="102" spans="3:3" ht="36" customHeight="1">
      <c r="C102" s="362"/>
    </row>
    <row r="103" spans="3:3" ht="36" customHeight="1">
      <c r="C103" s="362"/>
    </row>
    <row r="104" spans="3:3" ht="36" customHeight="1">
      <c r="C104" s="362"/>
    </row>
    <row r="105" spans="3:3" ht="36" customHeight="1">
      <c r="C105" s="362"/>
    </row>
    <row r="106" spans="3:3" ht="36" customHeight="1">
      <c r="C106" s="362"/>
    </row>
    <row r="107" spans="3:3" ht="36" customHeight="1">
      <c r="C107" s="362"/>
    </row>
    <row r="108" spans="3:3" ht="36" customHeight="1">
      <c r="C108" s="362"/>
    </row>
    <row r="109" spans="3:3" ht="36" customHeight="1">
      <c r="C109" s="362"/>
    </row>
    <row r="110" spans="3:3" ht="36" customHeight="1">
      <c r="C110" s="362"/>
    </row>
  </sheetData>
  <protectedRanges>
    <protectedRange sqref="C1 C4:D4" name="Range25"/>
    <protectedRange sqref="F76" name="Range23"/>
    <protectedRange sqref="F54" name="Range21"/>
    <protectedRange sqref="I54" name="Range19"/>
    <protectedRange sqref="I48" name="Range17"/>
    <protectedRange sqref="L65" name="Range15"/>
    <protectedRange sqref="L53" name="Range13"/>
    <protectedRange sqref="L33" name="Range11"/>
    <protectedRange sqref="K68" name="Range9"/>
    <protectedRange sqref="K68" name="Range7"/>
    <protectedRange sqref="E67:F68 H67:I67 I68 K67:L67 L68 D70:L70 D72:L72 D74:L74 F75:F76 I75:I76 L75:L76 D78:L78 D80:L80 L81:L82 I81:I82 F81:F82 D84:L84 K85:K86 H85:H86 E85:E86" name="Range5"/>
    <protectedRange sqref="D31:L31 L32:L33 I32:I33 F32:F33 D35:L35 D37:L37 E38:E39 H38:H39 K38:K39 D41:L41 E42:E43 H42:H43 K42:K43 D45:L45 D47:L47 D48 F48:F50 I48:I50 L48:L50" name="Range3"/>
    <protectedRange sqref="D13:L13 D15:L15 D17:L17 D19:L19 F20:F21 I20:I21 L20:L21 D23:L23 D25:L25 D27:L27 F28:F29 I28:I29 L28:L29" name="Range2"/>
    <protectedRange sqref="D52:L52 K53:L54 H53:I54 E53:F54 D56:L56 K57:K59 H57:H59 E57:E59 D58:L58 D62:L62 L63 I63 F63 F65:F66 L66 I66" name="Range4"/>
    <protectedRange sqref="H68" name="Range6"/>
    <protectedRange sqref="H68" name="Range8"/>
    <protectedRange sqref="L32" name="Range10"/>
    <protectedRange sqref="L48" name="Range12"/>
    <protectedRange sqref="L54" name="Range14"/>
    <protectedRange sqref="I53" name="Range16"/>
    <protectedRange sqref="I65" name="Range18"/>
    <protectedRange sqref="F53" name="Range20"/>
    <protectedRange sqref="F48" name="Range22"/>
    <protectedRange sqref="K65:K66" name="Range24"/>
  </protectedRanges>
  <mergeCells count="13">
    <mergeCell ref="A88:K88"/>
    <mergeCell ref="A89:K89"/>
    <mergeCell ref="A90:K90"/>
    <mergeCell ref="A91:K91"/>
    <mergeCell ref="K1:L2"/>
    <mergeCell ref="A8:A10"/>
    <mergeCell ref="B8:C9"/>
    <mergeCell ref="D8:F8"/>
    <mergeCell ref="G8:I8"/>
    <mergeCell ref="J8:L8"/>
    <mergeCell ref="D9:D10"/>
    <mergeCell ref="G9:G10"/>
    <mergeCell ref="J9:J10"/>
  </mergeCells>
  <pageMargins left="0.7" right="0.7" top="0.75" bottom="0.75" header="0.3" footer="0.3"/>
  <pageSetup paperSize="9" scale="4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2014-05-30T11:26:46Z</dcterms:modified>
</cp:coreProperties>
</file>